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G:\FUTSAL\1Pályázatok\1TAO_pályázat\TAO2026_27\SSZE_ING\Szerződés_SF4.0\Meghívásos Pályázat\"/>
    </mc:Choice>
  </mc:AlternateContent>
  <xr:revisionPtr revIDLastSave="0" documentId="8_{A5154D9C-1308-4413-B821-7C4197E566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Építészet" sheetId="1" r:id="rId1"/>
    <sheet name="G - Összesítő" sheetId="3" r:id="rId2"/>
    <sheet name="G -Belső vízellátás-csatornázás" sheetId="4" r:id="rId3"/>
    <sheet name="G - Fűtés szerelés" sheetId="5" r:id="rId4"/>
    <sheet name="G - OPCIÓ Légfüggöny" sheetId="6" r:id="rId5"/>
    <sheet name="Elektromos" sheetId="2" r:id="rId6"/>
  </sheets>
  <definedNames>
    <definedName name="_xlnm.Print_Area" localSheetId="3">'G - Fűtés szerelés'!$A$1:$H$14</definedName>
    <definedName name="_xlnm.Print_Area" localSheetId="4">'G - OPCIÓ Légfüggöny'!$A$1:$H$5</definedName>
    <definedName name="_xlnm.Print_Area" localSheetId="2">'G -Belső vízellátás-csatornázás'!$A$1:$H$14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H8" i="1"/>
  <c r="I8" i="1" l="1"/>
  <c r="H10" i="1"/>
  <c r="G10" i="1"/>
  <c r="H9" i="1"/>
  <c r="G9" i="1"/>
  <c r="H7" i="1"/>
  <c r="H6" i="1"/>
  <c r="G6" i="1"/>
  <c r="I9" i="1" l="1"/>
  <c r="I10" i="1"/>
  <c r="G7" i="1"/>
  <c r="I7" i="1" s="1"/>
  <c r="I6" i="1"/>
  <c r="H3" i="6" l="1"/>
  <c r="H5" i="6" s="1"/>
  <c r="C26" i="3" s="1"/>
  <c r="G3" i="6"/>
  <c r="G5" i="6" s="1"/>
  <c r="B26" i="3" s="1"/>
  <c r="A3" i="6"/>
  <c r="C10" i="5"/>
  <c r="H9" i="5"/>
  <c r="G9" i="5"/>
  <c r="H8" i="5"/>
  <c r="G8" i="5"/>
  <c r="H7" i="5"/>
  <c r="G7" i="5"/>
  <c r="H6" i="5"/>
  <c r="G6" i="5"/>
  <c r="H5" i="5"/>
  <c r="G5" i="5"/>
  <c r="C4" i="5"/>
  <c r="H4" i="5" s="1"/>
  <c r="H3" i="5"/>
  <c r="G3" i="5"/>
  <c r="A3" i="5"/>
  <c r="H12" i="4"/>
  <c r="G12" i="4"/>
  <c r="H11" i="4"/>
  <c r="G11" i="4"/>
  <c r="H10" i="4"/>
  <c r="G10" i="4"/>
  <c r="H9" i="4"/>
  <c r="G9" i="4"/>
  <c r="H8" i="4"/>
  <c r="G8" i="4"/>
  <c r="H7" i="4"/>
  <c r="G7" i="4"/>
  <c r="H6" i="4"/>
  <c r="G6" i="4"/>
  <c r="H5" i="4"/>
  <c r="G5" i="4"/>
  <c r="A5" i="4"/>
  <c r="H4" i="4"/>
  <c r="G4" i="4"/>
  <c r="H3" i="4"/>
  <c r="G3" i="4"/>
  <c r="A3" i="4"/>
  <c r="D18" i="3"/>
  <c r="D16" i="3"/>
  <c r="D15" i="3"/>
  <c r="A4" i="5" l="1"/>
  <c r="H14" i="4"/>
  <c r="C14" i="3" s="1"/>
  <c r="G14" i="4"/>
  <c r="B14" i="3" s="1"/>
  <c r="D14" i="3" s="1"/>
  <c r="D26" i="3"/>
  <c r="C11" i="5"/>
  <c r="G10" i="5"/>
  <c r="G4" i="5"/>
  <c r="H10" i="5"/>
  <c r="C12" i="5"/>
  <c r="A4" i="4"/>
  <c r="A6" i="4" s="1"/>
  <c r="A5" i="5" l="1"/>
  <c r="H12" i="5"/>
  <c r="G12" i="5"/>
  <c r="A7" i="4"/>
  <c r="G11" i="5"/>
  <c r="H11" i="5"/>
  <c r="H14" i="5" s="1"/>
  <c r="C17" i="3" s="1"/>
  <c r="C20" i="3" s="1"/>
  <c r="A6" i="5" l="1"/>
  <c r="A7" i="5" s="1"/>
  <c r="G14" i="5"/>
  <c r="B17" i="3" s="1"/>
  <c r="D17" i="3" s="1"/>
  <c r="D20" i="3" s="1"/>
  <c r="A8" i="4"/>
  <c r="A9" i="4" s="1"/>
  <c r="A8" i="5" l="1"/>
  <c r="B20" i="3"/>
  <c r="C22" i="3" s="1"/>
  <c r="I13" i="1" s="1"/>
  <c r="A10" i="4"/>
  <c r="A11" i="4" s="1"/>
  <c r="A12" i="4" s="1"/>
  <c r="C23" i="3"/>
  <c r="C24" i="3" s="1"/>
  <c r="A9" i="5" l="1"/>
  <c r="A10" i="5" s="1"/>
  <c r="H76" i="2"/>
  <c r="G76" i="2"/>
  <c r="H75" i="2"/>
  <c r="G75" i="2"/>
  <c r="B73" i="2"/>
  <c r="H69" i="2"/>
  <c r="G69" i="2"/>
  <c r="B66" i="2"/>
  <c r="H61" i="2"/>
  <c r="G61" i="2"/>
  <c r="H60" i="2"/>
  <c r="G60" i="2"/>
  <c r="H59" i="2"/>
  <c r="G59" i="2"/>
  <c r="B57" i="2"/>
  <c r="H52" i="2"/>
  <c r="H54" i="2" s="1"/>
  <c r="H10" i="2" s="1"/>
  <c r="G52" i="2"/>
  <c r="G54" i="2" s="1"/>
  <c r="G10" i="2" s="1"/>
  <c r="B50" i="2"/>
  <c r="H45" i="2"/>
  <c r="G45" i="2"/>
  <c r="H44" i="2"/>
  <c r="G44" i="2"/>
  <c r="H43" i="2"/>
  <c r="G43" i="2"/>
  <c r="H42" i="2"/>
  <c r="G42" i="2"/>
  <c r="H41" i="2"/>
  <c r="G41" i="2"/>
  <c r="H40" i="2"/>
  <c r="G40" i="2"/>
  <c r="B38" i="2"/>
  <c r="H33" i="2"/>
  <c r="G33" i="2"/>
  <c r="H31" i="2"/>
  <c r="G31" i="2"/>
  <c r="H30" i="2"/>
  <c r="G30" i="2"/>
  <c r="H29" i="2"/>
  <c r="G29" i="2"/>
  <c r="H28" i="2"/>
  <c r="G28" i="2"/>
  <c r="B25" i="2"/>
  <c r="H20" i="2"/>
  <c r="G20" i="2"/>
  <c r="H19" i="2"/>
  <c r="G19" i="2"/>
  <c r="H18" i="2"/>
  <c r="G18" i="2"/>
  <c r="A11" i="5" l="1"/>
  <c r="A12" i="5" s="1"/>
  <c r="H78" i="2"/>
  <c r="H13" i="2" s="1"/>
  <c r="H35" i="2"/>
  <c r="H8" i="2" s="1"/>
  <c r="G63" i="2"/>
  <c r="G11" i="2" s="1"/>
  <c r="G22" i="2"/>
  <c r="G7" i="2" s="1"/>
  <c r="G47" i="2"/>
  <c r="G9" i="2" s="1"/>
  <c r="G78" i="2"/>
  <c r="G13" i="2" s="1"/>
  <c r="H71" i="2"/>
  <c r="H12" i="2" s="1"/>
  <c r="G71" i="2"/>
  <c r="G12" i="2" s="1"/>
  <c r="H63" i="2"/>
  <c r="H11" i="2" s="1"/>
  <c r="I10" i="2"/>
  <c r="H47" i="2"/>
  <c r="H9" i="2" s="1"/>
  <c r="G35" i="2"/>
  <c r="G8" i="2" s="1"/>
  <c r="I8" i="2" s="1"/>
  <c r="H22" i="2"/>
  <c r="H7" i="2" s="1"/>
  <c r="I11" i="2" l="1"/>
  <c r="I13" i="2"/>
  <c r="I9" i="2"/>
  <c r="I12" i="2"/>
  <c r="H14" i="2"/>
  <c r="G14" i="2"/>
  <c r="I7" i="2"/>
  <c r="I14" i="2" l="1"/>
  <c r="I14" i="1" s="1"/>
  <c r="G11" i="1" l="1"/>
  <c r="H11" i="1"/>
  <c r="G12" i="1" l="1"/>
  <c r="H12" i="1"/>
  <c r="I11" i="1"/>
  <c r="I12" i="1" l="1"/>
  <c r="I15" i="1" s="1"/>
  <c r="I16" i="1" l="1"/>
  <c r="I17" i="1" s="1"/>
</calcChain>
</file>

<file path=xl/sharedStrings.xml><?xml version="1.0" encoding="utf-8"?>
<sst xmlns="http://schemas.openxmlformats.org/spreadsheetml/2006/main" count="270" uniqueCount="131">
  <si>
    <t>m2</t>
  </si>
  <si>
    <t>db</t>
  </si>
  <si>
    <t>A</t>
  </si>
  <si>
    <t>D</t>
  </si>
  <si>
    <t>A+D</t>
  </si>
  <si>
    <t>a</t>
  </si>
  <si>
    <t>d</t>
  </si>
  <si>
    <t xml:space="preserve"> Veszprém Sportcsarnok</t>
  </si>
  <si>
    <t>ELEKTROMOS MUNKÁK - ELŐTÉR</t>
  </si>
  <si>
    <t>Munkanem megnevezése</t>
  </si>
  <si>
    <t>Anyag összege</t>
  </si>
  <si>
    <t>Díj összege</t>
  </si>
  <si>
    <t>Anag és Díj összege</t>
  </si>
  <si>
    <t>1.</t>
  </si>
  <si>
    <t>Kábeltálcák, védőcsövek</t>
  </si>
  <si>
    <t>2.</t>
  </si>
  <si>
    <t>Kábelek, vezetékek</t>
  </si>
  <si>
    <t>4.</t>
  </si>
  <si>
    <t>Szerelvények</t>
  </si>
  <si>
    <t>5.</t>
  </si>
  <si>
    <t>Elosztó szekrények</t>
  </si>
  <si>
    <t>7.</t>
  </si>
  <si>
    <t>Lámpatestek</t>
  </si>
  <si>
    <t>8.</t>
  </si>
  <si>
    <t>Gyengeáram</t>
  </si>
  <si>
    <t>9.</t>
  </si>
  <si>
    <t>Kiegészítő munkák</t>
  </si>
  <si>
    <t>MUNKÁK ÖSSZESEN NETTÓ:</t>
  </si>
  <si>
    <t>Ssz.</t>
  </si>
  <si>
    <t>Tétel szövege</t>
  </si>
  <si>
    <t>Menny.</t>
  </si>
  <si>
    <t>Egység</t>
  </si>
  <si>
    <t>Anyag egységár</t>
  </si>
  <si>
    <t>Díj egységre</t>
  </si>
  <si>
    <t>Anyag összesen</t>
  </si>
  <si>
    <t>Díj összesen</t>
  </si>
  <si>
    <t>60×200×1.0mm méretű horganyzott kábeltálca válaszfallal, mért vezetékek, illetve gyengeáramú kábelek számára, szükséges 
idomokkal kompletten, fali konzollal vagy mennyezetről függesztve, födém, ill. gerenda alsó síkja alatt, vagy álmennyezet fölött szerelve,
25mm² Z/S EPH vezetővel</t>
  </si>
  <si>
    <t>m</t>
  </si>
  <si>
    <t>200×60 osztott szerelvényezhető parapetcsatorna (fehér színben)</t>
  </si>
  <si>
    <t>3.</t>
  </si>
  <si>
    <t>MűIII műanyag védőcső vagy gégecső falba, 
mennyzetbe süllyesztve, dobozokkal, véséssel, elhelyezéssel vagy álmennyezet fölött</t>
  </si>
  <si>
    <t>Munkanem összesen:</t>
  </si>
  <si>
    <t>NYM-J típ., 300/500V-os kábel kábeltálcába fektetve, vagy védőcsőbe húzva, szabványnak megfelelő színű érszigetelések alkalmazásával</t>
  </si>
  <si>
    <t>3×1.5 mm2</t>
  </si>
  <si>
    <t>3×2.5 mm2</t>
  </si>
  <si>
    <t>5×2.5 mm2</t>
  </si>
  <si>
    <t>5×6 mm2</t>
  </si>
  <si>
    <t>YSLCY típusú árnyékolt vezérlőkábel,  PVC szigeteléssel, gépészeti bekötések, vezérlések számára.
A bekötéseket a berendezések gépkönyve alapján kell elvégezni.</t>
  </si>
  <si>
    <t>2×1.5 - 7×1.5 mm2</t>
  </si>
  <si>
    <t>Parapetcsatornába építhető, fehér színű, IP20 védettségű 2P+F dugaszolók, szerelési magasság 0,4m, vízszintesen sorolva, gyengeáramú szerelvényekkel közös sorolókeretben.</t>
  </si>
  <si>
    <t>Süllyesztett dobozban, fehér színű, IP20 védettségű
2P+F dugaszolók, szerelési magasság 0,4m., vízszintesen sorolva, gyengeáramú szerelvényekkel közös sorolókeretben.</t>
  </si>
  <si>
    <t>Süllyesztett dobozban, fehér színű, IP44 védettségű
2P+F dugaszolók, szerelési magasság 0,4m.</t>
  </si>
  <si>
    <t>csillár kapcsoló, IP20, fehér</t>
  </si>
  <si>
    <t>2 pólusú kapcsoló, IP44, fehér</t>
  </si>
  <si>
    <t>6.</t>
  </si>
  <si>
    <t>1 fázisú direkt kiállás, 
minimum 2,0m lengő kábel ráhagyással</t>
  </si>
  <si>
    <t>Főelosztó bővítése</t>
  </si>
  <si>
    <t>klt.</t>
  </si>
  <si>
    <t xml:space="preserve">L1 Felületre szerelt por és páramentes lámpatest,
IP66-os védettségben </t>
  </si>
  <si>
    <t>L3 Álmennyezetbe süllyesztett LED panel lámpatest</t>
  </si>
  <si>
    <t>Felirat részére kiállás</t>
  </si>
  <si>
    <t>Strukturált kábelhálózat (szerelési segédanyagokkal)</t>
  </si>
  <si>
    <t>UTP Cat5e informatikai kábel</t>
  </si>
  <si>
    <t xml:space="preserve">Érintésvédelmi és villámvédelmi felülvizsgálati jegyzőkönyv, szabványossági felülvizsgálati jegyzőkönyv.
</t>
  </si>
  <si>
    <t xml:space="preserve">Minden egyéb szükséges kiegészítő anyag, eszköz, tevékenység.
</t>
  </si>
  <si>
    <t>USZODA ÁTALAKÍTÁSA FUTSAL MUNKACSARNOKKÁ</t>
  </si>
  <si>
    <t>8200 Veszprém, Március 15. utca 5.</t>
  </si>
  <si>
    <t>Egyszárnyú belső ajtó elhelyezése</t>
  </si>
  <si>
    <t>10 cm vtg gk válaszfal készítése</t>
  </si>
  <si>
    <t>Építészeti munkák:</t>
  </si>
  <si>
    <t>Gépészeti munkák:</t>
  </si>
  <si>
    <t>Elektromos munkák:</t>
  </si>
  <si>
    <t>ELŐCSARNOK FELÚJÍTÁSI MUNKÁI</t>
  </si>
  <si>
    <t>ÉPÜLETGÉPÉSZ ÖSSZESÍTŐ</t>
  </si>
  <si>
    <t>Futsal előcsarnok felújítás</t>
  </si>
  <si>
    <t>Veszprém, Március 15. utca</t>
  </si>
  <si>
    <t>Munkanem</t>
  </si>
  <si>
    <t>Anyagköltség</t>
  </si>
  <si>
    <t>Munkadíj</t>
  </si>
  <si>
    <t>Anyag+Díj</t>
  </si>
  <si>
    <t>Belső vízellátás-csatornázás szerelése</t>
  </si>
  <si>
    <t>Belső csapadékvíz elvezetés</t>
  </si>
  <si>
    <t>Meglévő megmaradó</t>
  </si>
  <si>
    <t>Tűzivíz szerelés</t>
  </si>
  <si>
    <t>Fűtés szerelés</t>
  </si>
  <si>
    <t>Szellőzés szerelés Kiszolgáló terület</t>
  </si>
  <si>
    <t>Összesen</t>
  </si>
  <si>
    <t>Nettó összesen:</t>
  </si>
  <si>
    <t>Áfa (27%):</t>
  </si>
  <si>
    <t>Mindösszesen (Bruttó):</t>
  </si>
  <si>
    <t>OPCIÓ Légfüggöny (nettó)</t>
  </si>
  <si>
    <t>No.</t>
  </si>
  <si>
    <t>Szöveg</t>
  </si>
  <si>
    <t>Mennyiség</t>
  </si>
  <si>
    <t>Egys.</t>
  </si>
  <si>
    <t>Anyagár</t>
  </si>
  <si>
    <t>Óradij</t>
  </si>
  <si>
    <t>xAnyagár</t>
  </si>
  <si>
    <t>xÓradij</t>
  </si>
  <si>
    <t>Épületgépészeti és ipari csővezeték szigetelése szintetikus gumi, szintetikus kaucsuk, polietilén vagy poliuretán anyagú csőhéjjal, teljes felületen ragasztva, csőhéj, anyaga: szintetikus kaucsuk, szaniter, légtechnikai, klima és hűtési csővezetékre, 9 mm vastag 22 mm átm. csővezetékre</t>
  </si>
  <si>
    <t>Alumíniumbetétes ötrétegű, oxigéndiffúziómentes műanyag csővezeték, hideg-, melegvíz nyomóvezetéki, valamint központifűtési célokra, célszerszámmal szerelhető, préskötéses oldhatatlan kötéssel, szakaszos nyomáspróbával, szabadon szerelve, csőidomokkal és tartóbilincsekkel, tekercsben szállítva, átm. 20 x 2,25 mm</t>
  </si>
  <si>
    <t>Tokos lefolyóvezeték műanyagból, gumigyűrűs kötésekkel, szakaszos tömörségi próbával, szabadon szerelve, csőidomokkal és csőtartókkal együtt. Anyaga: PVC, MSZ:8000-4:1981</t>
  </si>
  <si>
    <t>átm. 50 x 1,8 mm</t>
  </si>
  <si>
    <t>Gázipari, víz-fűtés szerelési felhasználású gömbcsap, sárgarézből, felszerelve, külső-belső menettel, toldattal 3/4"-os</t>
  </si>
  <si>
    <t>Szaniter kerámia mosdó/kézmosó, 1 fúrt csaplyukkal, illesztési mintával és rögzítőszerelvénnyel ellátva, felszerelve, Fehér</t>
  </si>
  <si>
    <t>Egykaros mosdócsap, NA 10, teli fogantyúval, egylyukas szerelési mód, automata leeresztővel, névleges vízmennyiség: A osztály, lefolyógarnitúra: 1 1/4", flexibilis csatlakozás: G 3/8", mosdóra felszerelve, krómozott</t>
  </si>
  <si>
    <t>Csőszifon mosdóhoz, sárgarézből, krómozott kivitelben, felszerelve, leeresztőszeleppel</t>
  </si>
  <si>
    <t>Sarokszelep, sárgarézből, krómozott kivitelben, felszerelve, 1/2" x 3/8"</t>
  </si>
  <si>
    <t>Falikorong műanyagból, préskötéssel csővezetékbe szerelve. Anyaga: PPSU egy oldalon belső menetes átm. 20-  1/2"</t>
  </si>
  <si>
    <t>Összesen:</t>
  </si>
  <si>
    <t>Meglévő gépészeti rendszer kiszakaszolása, ürítése és szükséges mértékű bontása, a bontott anyag elszállításával</t>
  </si>
  <si>
    <t>Fűtési vezeték, Horganyzott szénacélcső szerelése, préselt csőkötésekkel, cső elhelyezése csőidomok nélkül, szakaszos nyomáspróbával, szabadon, horonyba vagy padlócsatornába, DN 12 - DN 50, DN 20 Szénacél kívül horganyzott cső, d22x1,5</t>
  </si>
  <si>
    <t>DN 25 Szénacél kívül horganyzott cső, d28x1,5</t>
  </si>
  <si>
    <t>Kétoldalon menetes vagy roppantógyűrűs szerelvény elhelyezése, külső vagy belső menettel, illetve hollandival csatlakoztatva gömbcsap, víz- és gázfőcsap gömbcsap 1"</t>
  </si>
  <si>
    <t>szelepek, csappantyúk (szabályzó, fojtó-elzáró, beavatkozó) beszabályozó szelep PN 25 mérőcsonkkal, DN 25</t>
  </si>
  <si>
    <t>Automata légtelenítő, felszerelve, 1/2"</t>
  </si>
  <si>
    <t>Acéllemez kompakt lapradiátor elhelyezése, széthordással, tartókkal, bekötéssel, 2 soros, 1600 mm-ig, 600 mm kompakt lapradiátor, 2-soros, 2 konvektorlemez borítással, 600x1120 mm-ig</t>
  </si>
  <si>
    <t>Fűtőtest szerelvény elhelyezése külső vagy belső menettel, illetve hollandival csatlakoztatva DN 15 termosztatikus szelep, termosztatikus szelep szett termosztatikus radiátorszelep állítható kapacitású szelep, egyenes kivitel1/2"</t>
  </si>
  <si>
    <t>visszatérő elzárószelep egyenes kivitelű radiátor visszatérő csavarzat, elzárási funkcióval, 1/2"</t>
  </si>
  <si>
    <t>Termosztatikus szelepfej felszerelése radiátorszelepre, termosztatikus fej beépített érzékelővel</t>
  </si>
  <si>
    <t>Kapulégfüggöny elhelyezése, bekötése és beüzemelése, termosztáttal vezérelve kompletten</t>
  </si>
  <si>
    <t>Nettó ár összesen:</t>
  </si>
  <si>
    <t xml:space="preserve">Gipszkarton kazettás álmennyezet készítése </t>
  </si>
  <si>
    <t>Gipszkarton álmennyezet bontása</t>
  </si>
  <si>
    <t>Törmelék kihordás, elszállítás lerakóhelyre, lerakóhelyi díjjal</t>
  </si>
  <si>
    <t>m3</t>
  </si>
  <si>
    <t>Az ajánlat a tetőszigetelést nem tartalmazza.</t>
  </si>
  <si>
    <t>Elektromos vezetékelés utáni horonyjavítás</t>
  </si>
  <si>
    <t>27% ÁFA:</t>
  </si>
  <si>
    <t>Bruttó ár összesen:</t>
  </si>
  <si>
    <t>Veszprém, 2026.02.20.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</si>
</sst>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Ft&quot;_-;\-* #,##0.00\ &quot;Ft&quot;_-;_-* &quot;-&quot;??\ &quot;Ft&quot;_-;_-@_-"/>
    <numFmt numFmtId="164" formatCode="_-* #,##0.00\ _F_t_-;\-* #,##0.00\ _F_t_-;_-* &quot;-&quot;??\ _F_t_-;_-@_-"/>
    <numFmt numFmtId="165" formatCode="_-* #,##0\ _F_t_-;\-* #,##0\ _F_t_-;_-* &quot;-&quot;??\ _F_t_-;_-@_-"/>
    <numFmt numFmtId="166" formatCode="_-* #,##0\ [$Ft-40E]_-;\-* #,##0\ [$Ft-40E]_-;_-* &quot;-&quot;??\ [$Ft-40E]_-;_-@_-"/>
    <numFmt numFmtId="167" formatCode="0.0"/>
    <numFmt numFmtId="168" formatCode="_-* #,##0\ &quot;Ft&quot;_-;\-* #,##0\ &quot;Ft&quot;_-;_-* &quot;-&quot;??\ &quot;Ft&quot;_-;_-@_-"/>
  </numFmts>
  <fonts count="2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alibri"/>
      <family val="2"/>
      <charset val="1"/>
    </font>
    <font>
      <sz val="9"/>
      <color indexed="8"/>
      <name val="Arial Narrow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0"/>
      <color indexed="8"/>
      <name val="Times New Roman CE"/>
      <charset val="238"/>
    </font>
    <font>
      <sz val="10"/>
      <color rgb="FFFFFF00"/>
      <name val="Times New Roman CE"/>
      <charset val="238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name val="Calibri"/>
      <family val="2"/>
      <charset val="238"/>
      <scheme val="minor"/>
    </font>
    <font>
      <b/>
      <sz val="3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indexed="8"/>
      <name val="Arial Narrow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4" fillId="0" borderId="0"/>
    <xf numFmtId="0" fontId="6" fillId="0" borderId="0"/>
    <xf numFmtId="0" fontId="10" fillId="0" borderId="0"/>
    <xf numFmtId="44" fontId="10" fillId="0" borderId="0" applyFont="0" applyFill="0" applyBorder="0" applyAlignment="0" applyProtection="0"/>
  </cellStyleXfs>
  <cellXfs count="119">
    <xf numFmtId="0" fontId="0" fillId="0" borderId="0" xfId="0"/>
    <xf numFmtId="0" fontId="5" fillId="0" borderId="0" xfId="4" applyFont="1" applyAlignment="1">
      <alignment horizontal="right"/>
    </xf>
    <xf numFmtId="165" fontId="8" fillId="0" borderId="2" xfId="1" applyNumberFormat="1" applyFont="1" applyBorder="1" applyAlignment="1">
      <alignment horizontal="right" vertical="top" wrapText="1"/>
    </xf>
    <xf numFmtId="165" fontId="8" fillId="0" borderId="2" xfId="1" applyNumberFormat="1" applyFont="1" applyBorder="1" applyAlignment="1" applyProtection="1">
      <alignment horizontal="right" vertical="top" wrapText="1"/>
      <protection locked="0"/>
    </xf>
    <xf numFmtId="165" fontId="8" fillId="0" borderId="3" xfId="1" applyNumberFormat="1" applyFont="1" applyBorder="1" applyAlignment="1">
      <alignment horizontal="right" vertical="top" wrapText="1"/>
    </xf>
    <xf numFmtId="165" fontId="0" fillId="0" borderId="0" xfId="1" applyNumberFormat="1" applyFont="1"/>
    <xf numFmtId="165" fontId="8" fillId="0" borderId="5" xfId="1" applyNumberFormat="1" applyFont="1" applyBorder="1" applyAlignment="1">
      <alignment horizontal="right" vertical="top" wrapText="1"/>
    </xf>
    <xf numFmtId="165" fontId="8" fillId="0" borderId="5" xfId="1" applyNumberFormat="1" applyFont="1" applyBorder="1" applyAlignment="1" applyProtection="1">
      <alignment horizontal="right" vertical="top" wrapText="1"/>
      <protection locked="0"/>
    </xf>
    <xf numFmtId="165" fontId="8" fillId="0" borderId="6" xfId="1" applyNumberFormat="1" applyFont="1" applyBorder="1" applyAlignment="1">
      <alignment horizontal="right" vertical="top" wrapText="1"/>
    </xf>
    <xf numFmtId="165" fontId="0" fillId="0" borderId="0" xfId="1" applyNumberFormat="1" applyFont="1" applyAlignment="1">
      <alignment wrapText="1"/>
    </xf>
    <xf numFmtId="164" fontId="0" fillId="0" borderId="0" xfId="1" applyFont="1"/>
    <xf numFmtId="164" fontId="7" fillId="0" borderId="2" xfId="1" applyFont="1" applyFill="1" applyBorder="1" applyAlignment="1">
      <alignment horizontal="right" vertical="top" wrapText="1"/>
    </xf>
    <xf numFmtId="0" fontId="11" fillId="0" borderId="0" xfId="5" applyFont="1" applyAlignment="1">
      <alignment horizontal="center" vertical="top"/>
    </xf>
    <xf numFmtId="0" fontId="11" fillId="0" borderId="0" xfId="5" applyFont="1" applyAlignment="1">
      <alignment vertical="top" wrapText="1"/>
    </xf>
    <xf numFmtId="3" fontId="11" fillId="0" borderId="0" xfId="5" applyNumberFormat="1" applyFont="1" applyAlignment="1">
      <alignment horizontal="center" wrapText="1"/>
    </xf>
    <xf numFmtId="0" fontId="10" fillId="0" borderId="0" xfId="5"/>
    <xf numFmtId="0" fontId="14" fillId="0" borderId="8" xfId="5" applyFont="1" applyBorder="1" applyAlignment="1">
      <alignment horizontal="left" vertical="top" wrapText="1"/>
    </xf>
    <xf numFmtId="0" fontId="15" fillId="0" borderId="8" xfId="5" applyFont="1" applyBorder="1" applyAlignment="1">
      <alignment vertical="top"/>
    </xf>
    <xf numFmtId="0" fontId="14" fillId="0" borderId="8" xfId="5" applyFont="1" applyBorder="1" applyAlignment="1">
      <alignment vertical="top" wrapText="1"/>
    </xf>
    <xf numFmtId="166" fontId="14" fillId="0" borderId="8" xfId="5" applyNumberFormat="1" applyFont="1" applyBorder="1" applyAlignment="1">
      <alignment horizontal="right" vertical="top" wrapText="1"/>
    </xf>
    <xf numFmtId="166" fontId="15" fillId="0" borderId="8" xfId="5" applyNumberFormat="1" applyFont="1" applyBorder="1" applyAlignment="1">
      <alignment horizontal="right" vertical="top" wrapText="1"/>
    </xf>
    <xf numFmtId="0" fontId="14" fillId="0" borderId="0" xfId="5" applyFont="1" applyAlignment="1">
      <alignment horizontal="left" vertical="top" wrapText="1"/>
    </xf>
    <xf numFmtId="0" fontId="14" fillId="0" borderId="0" xfId="5" applyFont="1" applyAlignment="1">
      <alignment vertical="top"/>
    </xf>
    <xf numFmtId="167" fontId="14" fillId="0" borderId="0" xfId="5" applyNumberFormat="1" applyFont="1" applyAlignment="1">
      <alignment horizontal="right" vertical="top" wrapText="1"/>
    </xf>
    <xf numFmtId="0" fontId="14" fillId="0" borderId="0" xfId="5" applyFont="1" applyAlignment="1">
      <alignment vertical="top" wrapText="1"/>
    </xf>
    <xf numFmtId="166" fontId="14" fillId="0" borderId="0" xfId="5" applyNumberFormat="1" applyFont="1" applyAlignment="1">
      <alignment horizontal="right" vertical="top" wrapText="1"/>
    </xf>
    <xf numFmtId="166" fontId="14" fillId="0" borderId="0" xfId="5" applyNumberFormat="1" applyFont="1" applyAlignment="1">
      <alignment vertical="top" wrapText="1"/>
    </xf>
    <xf numFmtId="0" fontId="14" fillId="0" borderId="0" xfId="5" applyFont="1" applyAlignment="1">
      <alignment horizontal="right" vertical="top" wrapText="1"/>
    </xf>
    <xf numFmtId="1" fontId="14" fillId="0" borderId="0" xfId="5" applyNumberFormat="1" applyFont="1" applyAlignment="1">
      <alignment horizontal="right" vertical="top" wrapText="1"/>
    </xf>
    <xf numFmtId="0" fontId="15" fillId="0" borderId="8" xfId="5" applyFont="1" applyBorder="1" applyAlignment="1">
      <alignment horizontal="left" vertical="top"/>
    </xf>
    <xf numFmtId="0" fontId="14" fillId="0" borderId="8" xfId="5" applyFont="1" applyBorder="1" applyAlignment="1">
      <alignment horizontal="right" vertical="top" wrapText="1"/>
    </xf>
    <xf numFmtId="0" fontId="15" fillId="0" borderId="8" xfId="5" applyFont="1" applyBorder="1" applyAlignment="1">
      <alignment horizontal="left" vertical="top" wrapText="1"/>
    </xf>
    <xf numFmtId="0" fontId="15" fillId="0" borderId="8" xfId="5" applyFont="1" applyBorder="1" applyAlignment="1">
      <alignment vertical="top" wrapText="1"/>
    </xf>
    <xf numFmtId="0" fontId="15" fillId="0" borderId="0" xfId="5" applyFont="1" applyAlignment="1">
      <alignment vertical="top" wrapText="1"/>
    </xf>
    <xf numFmtId="0" fontId="15" fillId="0" borderId="9" xfId="5" applyFont="1" applyBorder="1" applyAlignment="1">
      <alignment vertical="top"/>
    </xf>
    <xf numFmtId="168" fontId="14" fillId="0" borderId="0" xfId="6" applyNumberFormat="1" applyFont="1" applyAlignment="1">
      <alignment horizontal="right" vertical="top" wrapText="1"/>
    </xf>
    <xf numFmtId="168" fontId="15" fillId="0" borderId="8" xfId="6" applyNumberFormat="1" applyFont="1" applyBorder="1" applyAlignment="1">
      <alignment horizontal="right" vertical="top" wrapText="1"/>
    </xf>
    <xf numFmtId="168" fontId="14" fillId="0" borderId="0" xfId="6" applyNumberFormat="1" applyFont="1" applyBorder="1" applyAlignment="1">
      <alignment horizontal="right" vertical="top" wrapText="1"/>
    </xf>
    <xf numFmtId="0" fontId="15" fillId="0" borderId="0" xfId="5" applyFont="1" applyAlignment="1">
      <alignment horizontal="left" vertical="top"/>
    </xf>
    <xf numFmtId="0" fontId="15" fillId="0" borderId="0" xfId="5" applyFont="1" applyAlignment="1">
      <alignment horizontal="left" vertical="top" wrapText="1"/>
    </xf>
    <xf numFmtId="166" fontId="15" fillId="0" borderId="0" xfId="5" applyNumberFormat="1" applyFont="1" applyAlignment="1">
      <alignment horizontal="right" vertical="top" wrapText="1"/>
    </xf>
    <xf numFmtId="0" fontId="15" fillId="0" borderId="0" xfId="5" applyFont="1" applyAlignment="1">
      <alignment vertical="top"/>
    </xf>
    <xf numFmtId="0" fontId="16" fillId="0" borderId="0" xfId="5" applyFont="1" applyAlignment="1">
      <alignment vertical="top" wrapText="1"/>
    </xf>
    <xf numFmtId="0" fontId="17" fillId="0" borderId="0" xfId="5" applyFont="1" applyAlignment="1">
      <alignment vertical="top" wrapText="1"/>
    </xf>
    <xf numFmtId="0" fontId="0" fillId="0" borderId="0" xfId="0" applyAlignment="1">
      <alignment horizontal="center" vertical="top"/>
    </xf>
    <xf numFmtId="165" fontId="20" fillId="0" borderId="10" xfId="1" applyNumberFormat="1" applyFont="1" applyFill="1" applyBorder="1" applyAlignment="1">
      <alignment horizontal="left" vertical="top" wrapText="1"/>
    </xf>
    <xf numFmtId="164" fontId="2" fillId="0" borderId="2" xfId="1" applyFont="1" applyBorder="1"/>
    <xf numFmtId="165" fontId="2" fillId="0" borderId="2" xfId="1" applyNumberFormat="1" applyFont="1" applyBorder="1"/>
    <xf numFmtId="165" fontId="2" fillId="0" borderId="3" xfId="1" applyNumberFormat="1" applyFont="1" applyFill="1" applyBorder="1"/>
    <xf numFmtId="165" fontId="20" fillId="0" borderId="11" xfId="1" applyNumberFormat="1" applyFont="1" applyFill="1" applyBorder="1" applyAlignment="1">
      <alignment horizontal="left" vertical="top" wrapText="1"/>
    </xf>
    <xf numFmtId="164" fontId="2" fillId="0" borderId="5" xfId="1" applyFont="1" applyBorder="1"/>
    <xf numFmtId="165" fontId="2" fillId="0" borderId="5" xfId="1" applyNumberFormat="1" applyFont="1" applyBorder="1"/>
    <xf numFmtId="165" fontId="2" fillId="0" borderId="6" xfId="1" applyNumberFormat="1" applyFont="1" applyFill="1" applyBorder="1"/>
    <xf numFmtId="0" fontId="1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/>
    <xf numFmtId="3" fontId="0" fillId="2" borderId="0" xfId="0" applyNumberFormat="1" applyFill="1"/>
    <xf numFmtId="0" fontId="2" fillId="0" borderId="0" xfId="0" applyFont="1"/>
    <xf numFmtId="3" fontId="2" fillId="0" borderId="0" xfId="0" applyNumberFormat="1" applyFont="1"/>
    <xf numFmtId="0" fontId="24" fillId="0" borderId="0" xfId="0" applyFont="1"/>
    <xf numFmtId="3" fontId="24" fillId="0" borderId="0" xfId="0" applyNumberFormat="1" applyFont="1"/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4" fontId="20" fillId="0" borderId="0" xfId="0" applyNumberFormat="1" applyFont="1" applyAlignment="1">
      <alignment horizontal="center" wrapText="1"/>
    </xf>
    <xf numFmtId="3" fontId="20" fillId="0" borderId="0" xfId="0" applyNumberFormat="1" applyFont="1" applyAlignment="1">
      <alignment horizontal="center"/>
    </xf>
    <xf numFmtId="0" fontId="7" fillId="0" borderId="0" xfId="0" applyFont="1"/>
    <xf numFmtId="0" fontId="20" fillId="0" borderId="0" xfId="0" applyFont="1" applyAlignment="1">
      <alignment wrapText="1"/>
    </xf>
    <xf numFmtId="4" fontId="7" fillId="0" borderId="0" xfId="0" applyNumberFormat="1" applyFont="1" applyAlignment="1">
      <alignment wrapText="1"/>
    </xf>
    <xf numFmtId="3" fontId="7" fillId="0" borderId="0" xfId="0" applyNumberFormat="1" applyFont="1"/>
    <xf numFmtId="0" fontId="7" fillId="0" borderId="0" xfId="0" applyFont="1" applyAlignment="1">
      <alignment wrapText="1"/>
    </xf>
    <xf numFmtId="0" fontId="20" fillId="0" borderId="0" xfId="0" applyFont="1"/>
    <xf numFmtId="3" fontId="20" fillId="0" borderId="0" xfId="0" applyNumberFormat="1" applyFont="1"/>
    <xf numFmtId="165" fontId="20" fillId="0" borderId="13" xfId="1" applyNumberFormat="1" applyFont="1" applyFill="1" applyBorder="1" applyAlignment="1">
      <alignment horizontal="left" vertical="top" wrapText="1"/>
    </xf>
    <xf numFmtId="164" fontId="2" fillId="0" borderId="7" xfId="1" applyFont="1" applyBorder="1"/>
    <xf numFmtId="165" fontId="2" fillId="0" borderId="7" xfId="1" applyNumberFormat="1" applyFont="1" applyBorder="1"/>
    <xf numFmtId="165" fontId="2" fillId="0" borderId="14" xfId="1" applyNumberFormat="1" applyFont="1" applyBorder="1"/>
    <xf numFmtId="165" fontId="7" fillId="0" borderId="2" xfId="1" applyNumberFormat="1" applyFont="1" applyBorder="1" applyAlignment="1">
      <alignment horizontal="left" vertical="top" wrapText="1"/>
    </xf>
    <xf numFmtId="164" fontId="0" fillId="0" borderId="16" xfId="1" applyFont="1" applyBorder="1"/>
    <xf numFmtId="165" fontId="0" fillId="0" borderId="16" xfId="1" applyNumberFormat="1" applyFont="1" applyBorder="1"/>
    <xf numFmtId="165" fontId="2" fillId="0" borderId="16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0" fontId="0" fillId="0" borderId="15" xfId="0" applyBorder="1" applyAlignment="1">
      <alignment horizontal="center" vertical="top"/>
    </xf>
    <xf numFmtId="165" fontId="0" fillId="0" borderId="16" xfId="1" applyNumberFormat="1" applyFont="1" applyBorder="1" applyAlignment="1">
      <alignment wrapText="1"/>
    </xf>
    <xf numFmtId="0" fontId="25" fillId="0" borderId="1" xfId="4" applyFont="1" applyBorder="1" applyAlignment="1">
      <alignment horizontal="center" vertical="top"/>
    </xf>
    <xf numFmtId="0" fontId="25" fillId="0" borderId="4" xfId="4" applyFont="1" applyBorder="1" applyAlignment="1">
      <alignment horizontal="center" vertical="top"/>
    </xf>
    <xf numFmtId="0" fontId="0" fillId="0" borderId="2" xfId="0" applyBorder="1" applyAlignment="1">
      <alignment horizontal="left" vertical="top" wrapText="1"/>
    </xf>
    <xf numFmtId="167" fontId="7" fillId="0" borderId="2" xfId="4" applyNumberFormat="1" applyFont="1" applyBorder="1" applyAlignment="1">
      <alignment horizontal="right" wrapText="1"/>
    </xf>
    <xf numFmtId="3" fontId="8" fillId="0" borderId="2" xfId="4" applyNumberFormat="1" applyFont="1" applyBorder="1" applyAlignment="1">
      <alignment horizontal="right" wrapText="1"/>
    </xf>
    <xf numFmtId="3" fontId="8" fillId="0" borderId="2" xfId="3" applyNumberFormat="1" applyFont="1" applyBorder="1" applyAlignment="1">
      <alignment horizontal="right" vertical="top" wrapText="1"/>
    </xf>
    <xf numFmtId="3" fontId="8" fillId="0" borderId="3" xfId="3" applyNumberFormat="1" applyFont="1" applyBorder="1" applyAlignment="1">
      <alignment horizontal="right" vertical="top" wrapText="1"/>
    </xf>
    <xf numFmtId="165" fontId="8" fillId="0" borderId="3" xfId="1" applyNumberFormat="1" applyFont="1" applyFill="1" applyBorder="1" applyAlignment="1">
      <alignment horizontal="right" vertical="top" wrapText="1"/>
    </xf>
    <xf numFmtId="0" fontId="0" fillId="0" borderId="12" xfId="0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0" borderId="4" xfId="0" applyBorder="1" applyAlignment="1">
      <alignment horizontal="center" vertical="top"/>
    </xf>
    <xf numFmtId="0" fontId="2" fillId="0" borderId="15" xfId="0" applyFont="1" applyBorder="1" applyAlignment="1">
      <alignment horizontal="center" vertical="top"/>
    </xf>
    <xf numFmtId="165" fontId="2" fillId="0" borderId="18" xfId="1" applyNumberFormat="1" applyFont="1" applyBorder="1" applyAlignment="1">
      <alignment wrapText="1"/>
    </xf>
    <xf numFmtId="164" fontId="2" fillId="0" borderId="18" xfId="1" applyFont="1" applyBorder="1"/>
    <xf numFmtId="165" fontId="2" fillId="0" borderId="18" xfId="1" applyNumberFormat="1" applyFont="1" applyBorder="1"/>
    <xf numFmtId="165" fontId="2" fillId="0" borderId="19" xfId="1" applyNumberFormat="1" applyFont="1" applyBorder="1"/>
    <xf numFmtId="2" fontId="7" fillId="0" borderId="2" xfId="1" applyNumberFormat="1" applyFont="1" applyFill="1" applyBorder="1" applyAlignment="1">
      <alignment horizontal="right" wrapText="1"/>
    </xf>
    <xf numFmtId="0" fontId="12" fillId="0" borderId="0" xfId="5" applyFont="1" applyAlignment="1">
      <alignment wrapText="1"/>
    </xf>
    <xf numFmtId="0" fontId="15" fillId="0" borderId="8" xfId="5" applyFont="1" applyBorder="1" applyAlignment="1">
      <alignment horizontal="right" vertical="top" wrapText="1"/>
    </xf>
    <xf numFmtId="0" fontId="15" fillId="0" borderId="0" xfId="5" applyFont="1" applyAlignment="1">
      <alignment horizontal="right" vertical="top" wrapText="1"/>
    </xf>
    <xf numFmtId="0" fontId="25" fillId="0" borderId="20" xfId="4" applyFont="1" applyBorder="1" applyAlignment="1">
      <alignment horizontal="center" vertical="top"/>
    </xf>
    <xf numFmtId="0" fontId="0" fillId="0" borderId="21" xfId="0" applyBorder="1" applyAlignment="1">
      <alignment horizontal="left" vertical="top" wrapText="1"/>
    </xf>
    <xf numFmtId="164" fontId="7" fillId="0" borderId="21" xfId="1" applyFont="1" applyFill="1" applyBorder="1" applyAlignment="1">
      <alignment horizontal="right" vertical="top" wrapText="1"/>
    </xf>
    <xf numFmtId="165" fontId="8" fillId="0" borderId="21" xfId="1" applyNumberFormat="1" applyFont="1" applyBorder="1" applyAlignment="1">
      <alignment horizontal="right" vertical="top" wrapText="1"/>
    </xf>
    <xf numFmtId="165" fontId="8" fillId="0" borderId="21" xfId="1" applyNumberFormat="1" applyFont="1" applyBorder="1" applyAlignment="1" applyProtection="1">
      <alignment horizontal="right" vertical="top" wrapText="1"/>
      <protection locked="0"/>
    </xf>
    <xf numFmtId="165" fontId="8" fillId="0" borderId="22" xfId="1" applyNumberFormat="1" applyFont="1" applyFill="1" applyBorder="1" applyAlignment="1">
      <alignment horizontal="right" vertical="top" wrapText="1"/>
    </xf>
    <xf numFmtId="165" fontId="7" fillId="0" borderId="5" xfId="1" applyNumberFormat="1" applyFont="1" applyBorder="1" applyAlignment="1">
      <alignment horizontal="left" vertical="top" wrapText="1"/>
    </xf>
    <xf numFmtId="164" fontId="7" fillId="0" borderId="5" xfId="1" applyFont="1" applyFill="1" applyBorder="1" applyAlignment="1">
      <alignment horizontal="right" vertical="top" wrapText="1"/>
    </xf>
    <xf numFmtId="165" fontId="8" fillId="0" borderId="5" xfId="1" applyNumberFormat="1" applyFont="1" applyFill="1" applyBorder="1" applyAlignment="1" applyProtection="1">
      <alignment horizontal="right" vertical="top" wrapText="1"/>
      <protection locked="0"/>
    </xf>
    <xf numFmtId="0" fontId="14" fillId="0" borderId="0" xfId="0" applyFont="1" applyAlignment="1">
      <alignment vertical="top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3" fillId="0" borderId="0" xfId="5" applyFont="1" applyAlignment="1">
      <alignment horizontal="center" vertical="center"/>
    </xf>
  </cellXfs>
  <cellStyles count="7">
    <cellStyle name="Excel Built-in Normal" xfId="4" xr:uid="{00000000-0005-0000-0000-000000000000}"/>
    <cellStyle name="Ezres" xfId="1" builtinId="3"/>
    <cellStyle name="Normál" xfId="0" builtinId="0"/>
    <cellStyle name="Normal 2" xfId="3" xr:uid="{00000000-0005-0000-0000-000003000000}"/>
    <cellStyle name="Normál 2" xfId="2" xr:uid="{00000000-0005-0000-0000-000004000000}"/>
    <cellStyle name="Normál 3" xfId="5" xr:uid="{00000000-0005-0000-0000-000005000000}"/>
    <cellStyle name="Pénznem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I22"/>
  <sheetViews>
    <sheetView tabSelected="1" zoomScaleNormal="100" workbookViewId="0">
      <selection activeCell="B8" sqref="B8"/>
    </sheetView>
  </sheetViews>
  <sheetFormatPr defaultRowHeight="14.4" x14ac:dyDescent="0.3"/>
  <cols>
    <col min="1" max="1" width="4.109375" style="44" customWidth="1"/>
    <col min="2" max="2" width="54" style="9" customWidth="1"/>
    <col min="3" max="3" width="13.109375" style="10" customWidth="1"/>
    <col min="4" max="4" width="9.109375" style="5"/>
    <col min="5" max="5" width="12.109375" style="5" bestFit="1" customWidth="1"/>
    <col min="6" max="6" width="11.109375" style="5" bestFit="1" customWidth="1"/>
    <col min="7" max="9" width="16.109375" style="5" bestFit="1" customWidth="1"/>
  </cols>
  <sheetData>
    <row r="1" spans="1:9" ht="17.399999999999999" x14ac:dyDescent="0.3">
      <c r="A1" s="113" t="s">
        <v>65</v>
      </c>
      <c r="B1" s="113"/>
      <c r="C1" s="113"/>
      <c r="D1" s="113"/>
      <c r="E1" s="113"/>
      <c r="F1" s="113"/>
      <c r="G1" s="113"/>
      <c r="H1" s="113"/>
      <c r="I1" s="113"/>
    </row>
    <row r="2" spans="1:9" ht="18" x14ac:dyDescent="0.35">
      <c r="A2" s="114" t="s">
        <v>66</v>
      </c>
      <c r="B2" s="114"/>
      <c r="C2" s="114"/>
      <c r="D2" s="114"/>
      <c r="E2" s="114"/>
      <c r="F2" s="114"/>
      <c r="G2" s="114"/>
      <c r="H2" s="114"/>
      <c r="I2" s="114"/>
    </row>
    <row r="3" spans="1:9" ht="17.399999999999999" x14ac:dyDescent="0.3">
      <c r="A3" s="113" t="s">
        <v>72</v>
      </c>
      <c r="B3" s="113"/>
      <c r="C3" s="113"/>
      <c r="D3" s="113"/>
      <c r="E3" s="113"/>
      <c r="F3" s="113"/>
      <c r="G3" s="113"/>
      <c r="H3" s="113"/>
      <c r="I3" s="113"/>
    </row>
    <row r="4" spans="1:9" ht="18.600000000000001" thickBot="1" x14ac:dyDescent="0.4">
      <c r="A4" s="53"/>
      <c r="B4" s="53"/>
      <c r="C4" s="53"/>
      <c r="D4" s="53"/>
      <c r="E4" s="53"/>
      <c r="F4" s="53"/>
      <c r="G4" s="53"/>
      <c r="H4" s="53"/>
      <c r="I4" s="53"/>
    </row>
    <row r="5" spans="1:9" ht="15" thickBot="1" x14ac:dyDescent="0.35">
      <c r="A5" s="81"/>
      <c r="B5" s="82"/>
      <c r="C5" s="77"/>
      <c r="D5" s="78"/>
      <c r="E5" s="79" t="s">
        <v>5</v>
      </c>
      <c r="F5" s="79" t="s">
        <v>6</v>
      </c>
      <c r="G5" s="79" t="s">
        <v>2</v>
      </c>
      <c r="H5" s="79" t="s">
        <v>3</v>
      </c>
      <c r="I5" s="80" t="s">
        <v>4</v>
      </c>
    </row>
    <row r="6" spans="1:9" s="1" customFormat="1" x14ac:dyDescent="0.3">
      <c r="A6" s="103">
        <v>1</v>
      </c>
      <c r="B6" s="104" t="s">
        <v>123</v>
      </c>
      <c r="C6" s="105">
        <v>198.64</v>
      </c>
      <c r="D6" s="106" t="s">
        <v>0</v>
      </c>
      <c r="E6" s="107"/>
      <c r="F6" s="107"/>
      <c r="G6" s="106">
        <f t="shared" ref="G6" si="0">E6*C6</f>
        <v>0</v>
      </c>
      <c r="H6" s="106">
        <f t="shared" ref="H6" si="1">F6*C6</f>
        <v>0</v>
      </c>
      <c r="I6" s="108">
        <f t="shared" ref="I6" si="2">SUM(G6:H6)</f>
        <v>0</v>
      </c>
    </row>
    <row r="7" spans="1:9" s="1" customFormat="1" x14ac:dyDescent="0.3">
      <c r="A7" s="83">
        <v>2</v>
      </c>
      <c r="B7" s="76" t="s">
        <v>124</v>
      </c>
      <c r="C7" s="99">
        <v>10.734999999999999</v>
      </c>
      <c r="D7" s="86" t="s">
        <v>125</v>
      </c>
      <c r="E7" s="87"/>
      <c r="F7" s="87"/>
      <c r="G7" s="88">
        <f t="shared" ref="G7" si="3">E7*C7</f>
        <v>0</v>
      </c>
      <c r="H7" s="88">
        <f t="shared" ref="H7" si="4">F7*C7</f>
        <v>0</v>
      </c>
      <c r="I7" s="89">
        <f>SUM(G7:H7)</f>
        <v>0</v>
      </c>
    </row>
    <row r="8" spans="1:9" s="1" customFormat="1" x14ac:dyDescent="0.3">
      <c r="A8" s="83">
        <v>3</v>
      </c>
      <c r="B8" s="76" t="s">
        <v>127</v>
      </c>
      <c r="C8" s="99">
        <v>20</v>
      </c>
      <c r="D8" s="86" t="s">
        <v>37</v>
      </c>
      <c r="E8" s="87"/>
      <c r="F8" s="87"/>
      <c r="G8" s="2">
        <f t="shared" ref="G8" si="5">C8*E8</f>
        <v>0</v>
      </c>
      <c r="H8" s="2">
        <f t="shared" ref="H8" si="6">C8*F8</f>
        <v>0</v>
      </c>
      <c r="I8" s="90">
        <f t="shared" ref="I8" si="7">SUM(G8:H8)</f>
        <v>0</v>
      </c>
    </row>
    <row r="9" spans="1:9" s="1" customFormat="1" ht="15" customHeight="1" x14ac:dyDescent="0.3">
      <c r="A9" s="83">
        <v>4</v>
      </c>
      <c r="B9" s="76" t="s">
        <v>68</v>
      </c>
      <c r="C9" s="11">
        <v>91.26</v>
      </c>
      <c r="D9" s="2" t="s">
        <v>0</v>
      </c>
      <c r="E9" s="3"/>
      <c r="F9" s="3"/>
      <c r="G9" s="2">
        <f t="shared" ref="G9" si="8">C9*E9</f>
        <v>0</v>
      </c>
      <c r="H9" s="2">
        <f t="shared" ref="H9" si="9">C9*F9</f>
        <v>0</v>
      </c>
      <c r="I9" s="4">
        <f t="shared" ref="I9:I10" si="10">SUM(G9:H9)</f>
        <v>0</v>
      </c>
    </row>
    <row r="10" spans="1:9" s="1" customFormat="1" x14ac:dyDescent="0.3">
      <c r="A10" s="83">
        <v>5</v>
      </c>
      <c r="B10" s="85" t="s">
        <v>122</v>
      </c>
      <c r="C10" s="11">
        <v>198.64</v>
      </c>
      <c r="D10" s="2" t="s">
        <v>0</v>
      </c>
      <c r="E10" s="3"/>
      <c r="F10" s="3"/>
      <c r="G10" s="2">
        <f t="shared" ref="G10" si="11">E10*C10</f>
        <v>0</v>
      </c>
      <c r="H10" s="2">
        <f t="shared" ref="H10" si="12">F10*C10</f>
        <v>0</v>
      </c>
      <c r="I10" s="4">
        <f t="shared" si="10"/>
        <v>0</v>
      </c>
    </row>
    <row r="11" spans="1:9" s="1" customFormat="1" ht="15" customHeight="1" thickBot="1" x14ac:dyDescent="0.35">
      <c r="A11" s="84">
        <v>6</v>
      </c>
      <c r="B11" s="109" t="s">
        <v>67</v>
      </c>
      <c r="C11" s="110">
        <v>3</v>
      </c>
      <c r="D11" s="6" t="s">
        <v>1</v>
      </c>
      <c r="E11" s="7"/>
      <c r="F11" s="111"/>
      <c r="G11" s="6">
        <f t="shared" ref="G11" si="13">C11*E11</f>
        <v>0</v>
      </c>
      <c r="H11" s="6">
        <f t="shared" ref="H11" si="14">C11*F11</f>
        <v>0</v>
      </c>
      <c r="I11" s="8">
        <f t="shared" ref="I11" si="15">SUM(G11:H11)</f>
        <v>0</v>
      </c>
    </row>
    <row r="12" spans="1:9" x14ac:dyDescent="0.3">
      <c r="A12" s="91"/>
      <c r="B12" s="72" t="s">
        <v>69</v>
      </c>
      <c r="C12" s="73"/>
      <c r="D12" s="74"/>
      <c r="E12" s="74"/>
      <c r="F12" s="74"/>
      <c r="G12" s="74">
        <f>SUM(G6:G11)</f>
        <v>0</v>
      </c>
      <c r="H12" s="74">
        <f>SUM(H6:H11)</f>
        <v>0</v>
      </c>
      <c r="I12" s="75">
        <f>SUM(I6:I11)</f>
        <v>0</v>
      </c>
    </row>
    <row r="13" spans="1:9" x14ac:dyDescent="0.3">
      <c r="A13" s="92"/>
      <c r="B13" s="45" t="s">
        <v>70</v>
      </c>
      <c r="C13" s="46"/>
      <c r="D13" s="47"/>
      <c r="E13" s="47"/>
      <c r="F13" s="47"/>
      <c r="G13" s="47"/>
      <c r="H13" s="47"/>
      <c r="I13" s="48">
        <f>'G - Összesítő'!$C$22</f>
        <v>0</v>
      </c>
    </row>
    <row r="14" spans="1:9" ht="15" thickBot="1" x14ac:dyDescent="0.35">
      <c r="A14" s="93"/>
      <c r="B14" s="49" t="s">
        <v>71</v>
      </c>
      <c r="C14" s="50"/>
      <c r="D14" s="51"/>
      <c r="E14" s="51"/>
      <c r="F14" s="51"/>
      <c r="G14" s="51"/>
      <c r="H14" s="51"/>
      <c r="I14" s="52">
        <f>Elektromos!$I$14</f>
        <v>0</v>
      </c>
    </row>
    <row r="15" spans="1:9" ht="15" thickBot="1" x14ac:dyDescent="0.35">
      <c r="A15" s="94"/>
      <c r="B15" s="95" t="s">
        <v>121</v>
      </c>
      <c r="C15" s="96"/>
      <c r="D15" s="97"/>
      <c r="E15" s="97"/>
      <c r="F15" s="97"/>
      <c r="G15" s="97"/>
      <c r="H15" s="97"/>
      <c r="I15" s="98">
        <f>SUM(I12:I14)</f>
        <v>0</v>
      </c>
    </row>
    <row r="16" spans="1:9" ht="15" thickBot="1" x14ac:dyDescent="0.35">
      <c r="A16" s="94"/>
      <c r="B16" s="95" t="s">
        <v>128</v>
      </c>
      <c r="C16" s="96"/>
      <c r="D16" s="97"/>
      <c r="E16" s="97"/>
      <c r="F16" s="97"/>
      <c r="G16" s="97"/>
      <c r="H16" s="97"/>
      <c r="I16" s="98">
        <f>I15*0.27</f>
        <v>0</v>
      </c>
    </row>
    <row r="17" spans="1:9" ht="15" thickBot="1" x14ac:dyDescent="0.35">
      <c r="A17" s="94"/>
      <c r="B17" s="95" t="s">
        <v>129</v>
      </c>
      <c r="C17" s="96"/>
      <c r="D17" s="97"/>
      <c r="E17" s="97"/>
      <c r="F17" s="97"/>
      <c r="G17" s="97"/>
      <c r="H17" s="97"/>
      <c r="I17" s="98">
        <f>SUM(I15:I16)</f>
        <v>0</v>
      </c>
    </row>
    <row r="20" spans="1:9" x14ac:dyDescent="0.3">
      <c r="B20" s="112" t="s">
        <v>130</v>
      </c>
    </row>
    <row r="22" spans="1:9" x14ac:dyDescent="0.3">
      <c r="B22" s="9" t="s">
        <v>126</v>
      </c>
    </row>
  </sheetData>
  <mergeCells count="3">
    <mergeCell ref="A1:I1"/>
    <mergeCell ref="A2:I2"/>
    <mergeCell ref="A3:I3"/>
  </mergeCells>
  <phoneticPr fontId="9" type="noConversion"/>
  <pageMargins left="0.25" right="0.25" top="0.75" bottom="0.75" header="0.3" footer="0.3"/>
  <pageSetup paperSize="9" scale="6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  <pageSetUpPr fitToPage="1"/>
  </sheetPr>
  <dimension ref="A4:D26"/>
  <sheetViews>
    <sheetView view="pageBreakPreview" topLeftCell="A5" zoomScale="115" zoomScaleNormal="100" zoomScaleSheetLayoutView="115" workbookViewId="0">
      <selection activeCell="A14" sqref="A14:XFD14"/>
    </sheetView>
  </sheetViews>
  <sheetFormatPr defaultRowHeight="14.4" x14ac:dyDescent="0.3"/>
  <cols>
    <col min="1" max="1" width="46.88671875" customWidth="1"/>
    <col min="2" max="4" width="13.6640625" customWidth="1"/>
  </cols>
  <sheetData>
    <row r="4" spans="1:4" ht="46.2" x14ac:dyDescent="0.85">
      <c r="A4" s="115" t="s">
        <v>73</v>
      </c>
      <c r="B4" s="115"/>
      <c r="C4" s="115"/>
      <c r="D4" s="115"/>
    </row>
    <row r="8" spans="1:4" ht="21" x14ac:dyDescent="0.4">
      <c r="A8" s="116" t="s">
        <v>74</v>
      </c>
      <c r="B8" s="116"/>
      <c r="C8" s="116"/>
      <c r="D8" s="116"/>
    </row>
    <row r="9" spans="1:4" ht="15.6" x14ac:dyDescent="0.3">
      <c r="A9" s="117" t="s">
        <v>75</v>
      </c>
      <c r="B9" s="117"/>
      <c r="C9" s="117"/>
      <c r="D9" s="117"/>
    </row>
    <row r="13" spans="1:4" x14ac:dyDescent="0.3">
      <c r="A13" s="54" t="s">
        <v>76</v>
      </c>
      <c r="B13" s="54" t="s">
        <v>77</v>
      </c>
      <c r="C13" s="54" t="s">
        <v>78</v>
      </c>
      <c r="D13" s="54" t="s">
        <v>79</v>
      </c>
    </row>
    <row r="14" spans="1:4" x14ac:dyDescent="0.3">
      <c r="A14" t="s">
        <v>80</v>
      </c>
      <c r="B14" s="55">
        <f>'G -Belső vízellátás-csatornázás'!G14</f>
        <v>0</v>
      </c>
      <c r="C14" s="55">
        <f>'G -Belső vízellátás-csatornázás'!H14</f>
        <v>0</v>
      </c>
      <c r="D14" s="55">
        <f>SUM(B14:C14)</f>
        <v>0</v>
      </c>
    </row>
    <row r="15" spans="1:4" x14ac:dyDescent="0.3">
      <c r="A15" t="s">
        <v>81</v>
      </c>
      <c r="B15" s="56" t="s">
        <v>82</v>
      </c>
      <c r="C15" s="56"/>
      <c r="D15" s="55">
        <f>SUM(B15:C15)</f>
        <v>0</v>
      </c>
    </row>
    <row r="16" spans="1:4" x14ac:dyDescent="0.3">
      <c r="A16" t="s">
        <v>83</v>
      </c>
      <c r="B16" s="56" t="s">
        <v>82</v>
      </c>
      <c r="C16" s="56"/>
      <c r="D16" s="55">
        <f>SUM(B16:C16)</f>
        <v>0</v>
      </c>
    </row>
    <row r="17" spans="1:4" x14ac:dyDescent="0.3">
      <c r="A17" t="s">
        <v>84</v>
      </c>
      <c r="B17" s="55">
        <f>'G - Fűtés szerelés'!G14</f>
        <v>0</v>
      </c>
      <c r="C17" s="55">
        <f>'G - Fűtés szerelés'!H14</f>
        <v>0</v>
      </c>
      <c r="D17" s="55">
        <f>SUM(B17:C17)</f>
        <v>0</v>
      </c>
    </row>
    <row r="18" spans="1:4" x14ac:dyDescent="0.3">
      <c r="A18" t="s">
        <v>85</v>
      </c>
      <c r="B18" s="56" t="s">
        <v>82</v>
      </c>
      <c r="C18" s="56"/>
      <c r="D18" s="55">
        <f>SUM(B18:C18)</f>
        <v>0</v>
      </c>
    </row>
    <row r="19" spans="1:4" ht="2.1" customHeight="1" x14ac:dyDescent="0.3"/>
    <row r="20" spans="1:4" x14ac:dyDescent="0.3">
      <c r="A20" s="57" t="s">
        <v>86</v>
      </c>
      <c r="B20" s="58">
        <f>SUM(B14:B18)</f>
        <v>0</v>
      </c>
      <c r="C20" s="58">
        <f>SUM(C14:C18)</f>
        <v>0</v>
      </c>
      <c r="D20" s="58">
        <f>SUM(D14:D18)</f>
        <v>0</v>
      </c>
    </row>
    <row r="21" spans="1:4" ht="2.1" customHeight="1" x14ac:dyDescent="0.3"/>
    <row r="22" spans="1:4" x14ac:dyDescent="0.3">
      <c r="A22" s="57" t="s">
        <v>87</v>
      </c>
      <c r="C22" s="58">
        <f>(B20 + C20)</f>
        <v>0</v>
      </c>
      <c r="D22" s="58"/>
    </row>
    <row r="23" spans="1:4" x14ac:dyDescent="0.3">
      <c r="A23" t="s">
        <v>88</v>
      </c>
      <c r="C23" s="55">
        <f>SUM(C22)*0.27</f>
        <v>0</v>
      </c>
      <c r="D23" s="55"/>
    </row>
    <row r="24" spans="1:4" x14ac:dyDescent="0.3">
      <c r="A24" s="59" t="s">
        <v>89</v>
      </c>
      <c r="C24" s="60">
        <f>SUM(C22:C23)</f>
        <v>0</v>
      </c>
      <c r="D24" s="60"/>
    </row>
    <row r="26" spans="1:4" x14ac:dyDescent="0.3">
      <c r="A26" t="s">
        <v>90</v>
      </c>
      <c r="B26" s="55">
        <f>'G - OPCIÓ Légfüggöny'!G5</f>
        <v>0</v>
      </c>
      <c r="C26" s="55">
        <f>'G - OPCIÓ Légfüggöny'!H5</f>
        <v>0</v>
      </c>
      <c r="D26" s="55">
        <f>SUM(B26:C26)</f>
        <v>0</v>
      </c>
    </row>
  </sheetData>
  <mergeCells count="3">
    <mergeCell ref="A4:D4"/>
    <mergeCell ref="A8:D8"/>
    <mergeCell ref="A9:D9"/>
  </mergeCells>
  <pageMargins left="0.25" right="0.25" top="0.75" bottom="0.75" header="0.3" footer="0.3"/>
  <pageSetup paperSize="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39997558519241921"/>
    <pageSetUpPr fitToPage="1"/>
  </sheetPr>
  <dimension ref="A1:H14"/>
  <sheetViews>
    <sheetView view="pageBreakPreview" topLeftCell="A3" zoomScale="115" zoomScaleNormal="100" zoomScaleSheetLayoutView="115" workbookViewId="0">
      <selection activeCell="E7" sqref="E7"/>
    </sheetView>
  </sheetViews>
  <sheetFormatPr defaultColWidth="9.109375" defaultRowHeight="14.4" x14ac:dyDescent="0.3"/>
  <cols>
    <col min="1" max="1" width="5.6640625" style="65" customWidth="1"/>
    <col min="2" max="2" width="60.6640625" style="65" customWidth="1"/>
    <col min="3" max="3" width="7.6640625" style="65" customWidth="1"/>
    <col min="4" max="4" width="4.6640625" style="65" customWidth="1"/>
    <col min="5" max="6" width="11.6640625" style="65" customWidth="1"/>
    <col min="7" max="8" width="13.6640625" style="65" customWidth="1"/>
    <col min="9" max="16384" width="9.109375" style="65"/>
  </cols>
  <sheetData>
    <row r="1" spans="1:8" ht="28.8" x14ac:dyDescent="0.3">
      <c r="A1" s="61" t="s">
        <v>91</v>
      </c>
      <c r="B1" s="62" t="s">
        <v>92</v>
      </c>
      <c r="C1" s="63" t="s">
        <v>93</v>
      </c>
      <c r="D1" s="61" t="s">
        <v>94</v>
      </c>
      <c r="E1" s="64" t="s">
        <v>95</v>
      </c>
      <c r="F1" s="64" t="s">
        <v>96</v>
      </c>
      <c r="G1" s="64" t="s">
        <v>97</v>
      </c>
      <c r="H1" s="64" t="s">
        <v>98</v>
      </c>
    </row>
    <row r="2" spans="1:8" x14ac:dyDescent="0.3">
      <c r="B2" s="66" t="s">
        <v>80</v>
      </c>
      <c r="C2" s="67"/>
      <c r="E2" s="68"/>
      <c r="F2" s="68"/>
      <c r="G2" s="68"/>
      <c r="H2" s="68"/>
    </row>
    <row r="3" spans="1:8" ht="72" x14ac:dyDescent="0.3">
      <c r="A3" s="65">
        <f>IF(C3&lt;&gt;"",MAX(A$1:A2)+1,"")</f>
        <v>1</v>
      </c>
      <c r="B3" s="69" t="s">
        <v>99</v>
      </c>
      <c r="C3" s="67">
        <v>10</v>
      </c>
      <c r="D3" s="65" t="s">
        <v>37</v>
      </c>
      <c r="E3" s="68"/>
      <c r="F3" s="68"/>
      <c r="G3" s="68">
        <f>IF($C3&lt;&gt;"",ROUND($C3*E3,0),"")</f>
        <v>0</v>
      </c>
      <c r="H3" s="68">
        <f>IF($C3&lt;&gt;"",ROUND($C3*F3,0),"")</f>
        <v>0</v>
      </c>
    </row>
    <row r="4" spans="1:8" ht="72" x14ac:dyDescent="0.3">
      <c r="A4" s="65">
        <f>IF(C4&lt;&gt;"",MAX(A$1:A3)+1,"")</f>
        <v>2</v>
      </c>
      <c r="B4" s="69" t="s">
        <v>100</v>
      </c>
      <c r="C4" s="67">
        <v>30</v>
      </c>
      <c r="D4" s="65" t="s">
        <v>37</v>
      </c>
      <c r="E4" s="68"/>
      <c r="F4" s="68"/>
      <c r="G4" s="68">
        <f t="shared" ref="G4:H12" si="0">IF($C4&lt;&gt;"",ROUND($C4*E4,0),"")</f>
        <v>0</v>
      </c>
      <c r="H4" s="68">
        <f t="shared" si="0"/>
        <v>0</v>
      </c>
    </row>
    <row r="5" spans="1:8" ht="43.2" x14ac:dyDescent="0.3">
      <c r="A5" s="65" t="str">
        <f>IF(C5&lt;&gt;"",MAX(A$1:A4)+1,"")</f>
        <v/>
      </c>
      <c r="B5" s="69" t="s">
        <v>101</v>
      </c>
      <c r="C5" s="67"/>
      <c r="E5" s="68"/>
      <c r="F5" s="68"/>
      <c r="G5" s="68" t="str">
        <f t="shared" si="0"/>
        <v/>
      </c>
      <c r="H5" s="68" t="str">
        <f t="shared" si="0"/>
        <v/>
      </c>
    </row>
    <row r="6" spans="1:8" x14ac:dyDescent="0.3">
      <c r="A6" s="65">
        <f>IF(C6&lt;&gt;"",MAX(A$1:A5)+1,"")</f>
        <v>3</v>
      </c>
      <c r="B6" s="69" t="s">
        <v>102</v>
      </c>
      <c r="C6" s="67">
        <v>10</v>
      </c>
      <c r="D6" s="65" t="s">
        <v>37</v>
      </c>
      <c r="E6" s="68"/>
      <c r="F6" s="68"/>
      <c r="G6" s="68">
        <f t="shared" si="0"/>
        <v>0</v>
      </c>
      <c r="H6" s="68">
        <f t="shared" si="0"/>
        <v>0</v>
      </c>
    </row>
    <row r="7" spans="1:8" ht="28.8" x14ac:dyDescent="0.3">
      <c r="A7" s="65">
        <f>IF(C7&lt;&gt;"",MAX(A$1:A6)+1,"")</f>
        <v>4</v>
      </c>
      <c r="B7" s="69" t="s">
        <v>103</v>
      </c>
      <c r="C7" s="67">
        <v>2</v>
      </c>
      <c r="D7" s="65" t="s">
        <v>1</v>
      </c>
      <c r="E7" s="68"/>
      <c r="F7" s="68"/>
      <c r="G7" s="68">
        <f t="shared" si="0"/>
        <v>0</v>
      </c>
      <c r="H7" s="68">
        <f t="shared" si="0"/>
        <v>0</v>
      </c>
    </row>
    <row r="8" spans="1:8" ht="28.8" x14ac:dyDescent="0.3">
      <c r="A8" s="65">
        <f>IF(C8&lt;&gt;"",MAX(A$1:A7)+1,"")</f>
        <v>5</v>
      </c>
      <c r="B8" s="69" t="s">
        <v>104</v>
      </c>
      <c r="C8" s="67">
        <v>1</v>
      </c>
      <c r="D8" s="65" t="s">
        <v>1</v>
      </c>
      <c r="E8" s="68"/>
      <c r="F8" s="68"/>
      <c r="G8" s="68">
        <f t="shared" si="0"/>
        <v>0</v>
      </c>
      <c r="H8" s="68">
        <f t="shared" si="0"/>
        <v>0</v>
      </c>
    </row>
    <row r="9" spans="1:8" ht="57.6" x14ac:dyDescent="0.3">
      <c r="A9" s="65">
        <f>IF(C9&lt;&gt;"",MAX(A$1:A8)+1,"")</f>
        <v>6</v>
      </c>
      <c r="B9" s="69" t="s">
        <v>105</v>
      </c>
      <c r="C9" s="67">
        <v>1</v>
      </c>
      <c r="D9" s="65" t="s">
        <v>1</v>
      </c>
      <c r="E9" s="68"/>
      <c r="F9" s="68"/>
      <c r="G9" s="68">
        <f t="shared" si="0"/>
        <v>0</v>
      </c>
      <c r="H9" s="68">
        <f t="shared" si="0"/>
        <v>0</v>
      </c>
    </row>
    <row r="10" spans="1:8" ht="28.8" x14ac:dyDescent="0.3">
      <c r="A10" s="65">
        <f>IF(C10&lt;&gt;"",MAX(A$1:A9)+1,"")</f>
        <v>7</v>
      </c>
      <c r="B10" s="69" t="s">
        <v>106</v>
      </c>
      <c r="C10" s="67">
        <v>1</v>
      </c>
      <c r="D10" s="65" t="s">
        <v>1</v>
      </c>
      <c r="E10" s="68"/>
      <c r="F10" s="68"/>
      <c r="G10" s="68">
        <f t="shared" si="0"/>
        <v>0</v>
      </c>
      <c r="H10" s="68">
        <f t="shared" si="0"/>
        <v>0</v>
      </c>
    </row>
    <row r="11" spans="1:8" x14ac:dyDescent="0.3">
      <c r="A11" s="65">
        <f>IF(C11&lt;&gt;"",MAX(A$1:A10)+1,"")</f>
        <v>8</v>
      </c>
      <c r="B11" s="69" t="s">
        <v>107</v>
      </c>
      <c r="C11" s="67">
        <v>2</v>
      </c>
      <c r="D11" s="65" t="s">
        <v>1</v>
      </c>
      <c r="E11" s="68"/>
      <c r="F11" s="68"/>
      <c r="G11" s="68">
        <f t="shared" si="0"/>
        <v>0</v>
      </c>
      <c r="H11" s="68">
        <f t="shared" si="0"/>
        <v>0</v>
      </c>
    </row>
    <row r="12" spans="1:8" ht="28.8" x14ac:dyDescent="0.3">
      <c r="A12" s="65">
        <f>IF(C12&lt;&gt;"",MAX(A$1:A11)+1,"")</f>
        <v>9</v>
      </c>
      <c r="B12" s="69" t="s">
        <v>108</v>
      </c>
      <c r="C12" s="67">
        <v>2</v>
      </c>
      <c r="D12" s="65" t="s">
        <v>1</v>
      </c>
      <c r="E12" s="68"/>
      <c r="F12" s="68"/>
      <c r="G12" s="68">
        <f t="shared" si="0"/>
        <v>0</v>
      </c>
      <c r="H12" s="68">
        <f t="shared" si="0"/>
        <v>0</v>
      </c>
    </row>
    <row r="13" spans="1:8" x14ac:dyDescent="0.3">
      <c r="B13" s="69"/>
      <c r="C13" s="67"/>
      <c r="E13" s="68"/>
      <c r="F13" s="68"/>
      <c r="G13" s="68"/>
      <c r="H13" s="68"/>
    </row>
    <row r="14" spans="1:8" x14ac:dyDescent="0.3">
      <c r="B14" s="70" t="s">
        <v>109</v>
      </c>
      <c r="G14" s="71">
        <f>SUM(G$3:G13)</f>
        <v>0</v>
      </c>
      <c r="H14" s="71">
        <f>SUM(H$3:H13)</f>
        <v>0</v>
      </c>
    </row>
  </sheetData>
  <pageMargins left="0.25" right="0.25" top="0.75" bottom="0.75" header="0.3" footer="0.3"/>
  <pageSetup paperSize="9" scale="7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 tint="0.39997558519241921"/>
    <pageSetUpPr fitToPage="1"/>
  </sheetPr>
  <dimension ref="A1:H14"/>
  <sheetViews>
    <sheetView view="pageBreakPreview" zoomScale="115" zoomScaleNormal="100" zoomScaleSheetLayoutView="115" workbookViewId="0">
      <selection activeCell="E7" sqref="E7"/>
    </sheetView>
  </sheetViews>
  <sheetFormatPr defaultColWidth="9.109375" defaultRowHeight="14.4" x14ac:dyDescent="0.3"/>
  <cols>
    <col min="1" max="1" width="5.6640625" style="65" customWidth="1"/>
    <col min="2" max="2" width="60.6640625" style="65" customWidth="1"/>
    <col min="3" max="3" width="7.6640625" style="65" customWidth="1"/>
    <col min="4" max="4" width="4.6640625" style="65" customWidth="1"/>
    <col min="5" max="6" width="11.6640625" style="65" customWidth="1"/>
    <col min="7" max="8" width="13.6640625" style="65" customWidth="1"/>
    <col min="9" max="16384" width="9.109375" style="65"/>
  </cols>
  <sheetData>
    <row r="1" spans="1:8" ht="28.8" x14ac:dyDescent="0.3">
      <c r="A1" s="61" t="s">
        <v>91</v>
      </c>
      <c r="B1" s="62" t="s">
        <v>92</v>
      </c>
      <c r="C1" s="63" t="s">
        <v>93</v>
      </c>
      <c r="D1" s="61" t="s">
        <v>94</v>
      </c>
      <c r="E1" s="64" t="s">
        <v>95</v>
      </c>
      <c r="F1" s="64" t="s">
        <v>96</v>
      </c>
      <c r="G1" s="64" t="s">
        <v>97</v>
      </c>
      <c r="H1" s="64" t="s">
        <v>98</v>
      </c>
    </row>
    <row r="2" spans="1:8" x14ac:dyDescent="0.3">
      <c r="B2" s="66" t="s">
        <v>84</v>
      </c>
      <c r="C2" s="67"/>
      <c r="E2" s="68"/>
      <c r="F2" s="68"/>
      <c r="G2" s="68"/>
      <c r="H2" s="68"/>
    </row>
    <row r="3" spans="1:8" ht="28.8" x14ac:dyDescent="0.3">
      <c r="A3" s="65">
        <f>IF(C3&lt;&gt;"",MAX(A$1:A2)+1,"")</f>
        <v>1</v>
      </c>
      <c r="B3" s="69" t="s">
        <v>110</v>
      </c>
      <c r="C3" s="67">
        <v>1</v>
      </c>
      <c r="D3" s="65" t="s">
        <v>1</v>
      </c>
      <c r="E3" s="68"/>
      <c r="F3" s="68"/>
      <c r="G3" s="68">
        <f t="shared" ref="G3:H12" si="0">IF($C3&lt;&gt;"",ROUND($C3*E3,0),"")</f>
        <v>0</v>
      </c>
      <c r="H3" s="68">
        <f t="shared" si="0"/>
        <v>0</v>
      </c>
    </row>
    <row r="4" spans="1:8" ht="57.6" x14ac:dyDescent="0.3">
      <c r="A4" s="65">
        <f>IF(C4&lt;&gt;"",MAX(A$1:A3)+1,"")</f>
        <v>2</v>
      </c>
      <c r="B4" s="69" t="s">
        <v>111</v>
      </c>
      <c r="C4" s="67">
        <f>7*5+20</f>
        <v>55</v>
      </c>
      <c r="D4" s="65" t="s">
        <v>37</v>
      </c>
      <c r="E4" s="68"/>
      <c r="F4" s="68"/>
      <c r="G4" s="68">
        <f t="shared" si="0"/>
        <v>0</v>
      </c>
      <c r="H4" s="68">
        <f t="shared" si="0"/>
        <v>0</v>
      </c>
    </row>
    <row r="5" spans="1:8" x14ac:dyDescent="0.3">
      <c r="A5" s="65">
        <f>IF(C5&lt;&gt;"",MAX(A$1:A4)+1,"")</f>
        <v>3</v>
      </c>
      <c r="B5" s="69" t="s">
        <v>112</v>
      </c>
      <c r="C5" s="67">
        <v>50</v>
      </c>
      <c r="D5" s="65" t="s">
        <v>37</v>
      </c>
      <c r="E5" s="68"/>
      <c r="F5" s="68"/>
      <c r="G5" s="68">
        <f t="shared" si="0"/>
        <v>0</v>
      </c>
      <c r="H5" s="68">
        <f t="shared" si="0"/>
        <v>0</v>
      </c>
    </row>
    <row r="6" spans="1:8" ht="43.2" x14ac:dyDescent="0.3">
      <c r="A6" s="65">
        <f>IF(C6&lt;&gt;"",MAX(A$1:A5)+1,"")</f>
        <v>4</v>
      </c>
      <c r="B6" s="69" t="s">
        <v>113</v>
      </c>
      <c r="C6" s="67">
        <v>2</v>
      </c>
      <c r="D6" s="65" t="s">
        <v>1</v>
      </c>
      <c r="E6" s="68"/>
      <c r="F6" s="68"/>
      <c r="G6" s="68">
        <f t="shared" si="0"/>
        <v>0</v>
      </c>
      <c r="H6" s="68">
        <f t="shared" si="0"/>
        <v>0</v>
      </c>
    </row>
    <row r="7" spans="1:8" ht="28.8" x14ac:dyDescent="0.3">
      <c r="A7" s="65">
        <f>IF(C7&lt;&gt;"",MAX(A$1:A6)+1,"")</f>
        <v>5</v>
      </c>
      <c r="B7" s="69" t="s">
        <v>114</v>
      </c>
      <c r="C7" s="67">
        <v>1</v>
      </c>
      <c r="D7" s="65" t="s">
        <v>1</v>
      </c>
      <c r="E7" s="68"/>
      <c r="F7" s="68"/>
      <c r="G7" s="68">
        <f t="shared" si="0"/>
        <v>0</v>
      </c>
      <c r="H7" s="68">
        <f t="shared" si="0"/>
        <v>0</v>
      </c>
    </row>
    <row r="8" spans="1:8" x14ac:dyDescent="0.3">
      <c r="A8" s="65">
        <f>IF(C8&lt;&gt;"",MAX(A$1:A7)+1,"")</f>
        <v>6</v>
      </c>
      <c r="B8" s="69" t="s">
        <v>115</v>
      </c>
      <c r="C8" s="67">
        <v>4</v>
      </c>
      <c r="D8" s="65" t="s">
        <v>1</v>
      </c>
      <c r="E8" s="68"/>
      <c r="F8" s="68"/>
      <c r="G8" s="68">
        <f t="shared" si="0"/>
        <v>0</v>
      </c>
      <c r="H8" s="68">
        <f t="shared" si="0"/>
        <v>0</v>
      </c>
    </row>
    <row r="9" spans="1:8" ht="43.2" x14ac:dyDescent="0.3">
      <c r="A9" s="65">
        <f>IF(C9&lt;&gt;"",MAX(A$1:A8)+1,"")</f>
        <v>7</v>
      </c>
      <c r="B9" s="69" t="s">
        <v>116</v>
      </c>
      <c r="C9" s="67">
        <v>7</v>
      </c>
      <c r="D9" s="65" t="s">
        <v>1</v>
      </c>
      <c r="E9" s="68"/>
      <c r="F9" s="68"/>
      <c r="G9" s="68">
        <f t="shared" si="0"/>
        <v>0</v>
      </c>
      <c r="H9" s="68">
        <f t="shared" si="0"/>
        <v>0</v>
      </c>
    </row>
    <row r="10" spans="1:8" ht="57.6" x14ac:dyDescent="0.3">
      <c r="A10" s="65">
        <f>IF(C10&lt;&gt;"",MAX(A$1:A9)+1,"")</f>
        <v>8</v>
      </c>
      <c r="B10" s="69" t="s">
        <v>117</v>
      </c>
      <c r="C10" s="67">
        <f>SUM(C9:C9)</f>
        <v>7</v>
      </c>
      <c r="D10" s="65" t="s">
        <v>1</v>
      </c>
      <c r="E10" s="68"/>
      <c r="F10" s="68"/>
      <c r="G10" s="68">
        <f t="shared" si="0"/>
        <v>0</v>
      </c>
      <c r="H10" s="68">
        <f t="shared" si="0"/>
        <v>0</v>
      </c>
    </row>
    <row r="11" spans="1:8" ht="28.8" x14ac:dyDescent="0.3">
      <c r="A11" s="65">
        <f>IF(C11&lt;&gt;"",MAX(A$1:A10)+1,"")</f>
        <v>9</v>
      </c>
      <c r="B11" s="69" t="s">
        <v>118</v>
      </c>
      <c r="C11" s="67">
        <f>C10</f>
        <v>7</v>
      </c>
      <c r="D11" s="65" t="s">
        <v>1</v>
      </c>
      <c r="E11" s="68"/>
      <c r="F11" s="68"/>
      <c r="G11" s="68">
        <f t="shared" si="0"/>
        <v>0</v>
      </c>
      <c r="H11" s="68">
        <f t="shared" si="0"/>
        <v>0</v>
      </c>
    </row>
    <row r="12" spans="1:8" ht="28.8" x14ac:dyDescent="0.3">
      <c r="A12" s="65">
        <f>IF(C12&lt;&gt;"",MAX(A$1:A11)+1,"")</f>
        <v>10</v>
      </c>
      <c r="B12" s="69" t="s">
        <v>119</v>
      </c>
      <c r="C12" s="67">
        <f>C10</f>
        <v>7</v>
      </c>
      <c r="D12" s="65" t="s">
        <v>1</v>
      </c>
      <c r="E12" s="68"/>
      <c r="F12" s="68"/>
      <c r="G12" s="68">
        <f t="shared" si="0"/>
        <v>0</v>
      </c>
      <c r="H12" s="68">
        <f t="shared" si="0"/>
        <v>0</v>
      </c>
    </row>
    <row r="13" spans="1:8" x14ac:dyDescent="0.3">
      <c r="B13" s="69"/>
      <c r="C13" s="67"/>
      <c r="E13" s="68"/>
      <c r="F13" s="68"/>
      <c r="G13" s="68"/>
      <c r="H13" s="68"/>
    </row>
    <row r="14" spans="1:8" x14ac:dyDescent="0.3">
      <c r="B14" s="70" t="s">
        <v>109</v>
      </c>
      <c r="G14" s="71">
        <f>SUM(G$3:G13)</f>
        <v>0</v>
      </c>
      <c r="H14" s="71">
        <f>SUM(H$3:H13)</f>
        <v>0</v>
      </c>
    </row>
  </sheetData>
  <pageMargins left="0.25" right="0.25" top="0.75" bottom="0.75" header="0.3" footer="0.3"/>
  <pageSetup paperSize="9" scale="7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39997558519241921"/>
    <pageSetUpPr fitToPage="1"/>
  </sheetPr>
  <dimension ref="A1:H5"/>
  <sheetViews>
    <sheetView view="pageBreakPreview" zoomScale="115" zoomScaleNormal="100" zoomScaleSheetLayoutView="115" workbookViewId="0">
      <selection activeCell="E3" sqref="E3"/>
    </sheetView>
  </sheetViews>
  <sheetFormatPr defaultColWidth="9.109375" defaultRowHeight="14.4" x14ac:dyDescent="0.3"/>
  <cols>
    <col min="1" max="1" width="5.6640625" style="65" customWidth="1"/>
    <col min="2" max="2" width="60.6640625" style="65" customWidth="1"/>
    <col min="3" max="3" width="7.6640625" style="65" customWidth="1"/>
    <col min="4" max="4" width="4.6640625" style="65" customWidth="1"/>
    <col min="5" max="6" width="11.6640625" style="65" customWidth="1"/>
    <col min="7" max="8" width="13.6640625" style="65" customWidth="1"/>
    <col min="9" max="16384" width="9.109375" style="65"/>
  </cols>
  <sheetData>
    <row r="1" spans="1:8" ht="28.8" x14ac:dyDescent="0.3">
      <c r="A1" s="61" t="s">
        <v>91</v>
      </c>
      <c r="B1" s="62" t="s">
        <v>92</v>
      </c>
      <c r="C1" s="63" t="s">
        <v>93</v>
      </c>
      <c r="D1" s="61" t="s">
        <v>94</v>
      </c>
      <c r="E1" s="64" t="s">
        <v>95</v>
      </c>
      <c r="F1" s="64" t="s">
        <v>96</v>
      </c>
      <c r="G1" s="64" t="s">
        <v>97</v>
      </c>
      <c r="H1" s="64" t="s">
        <v>98</v>
      </c>
    </row>
    <row r="2" spans="1:8" x14ac:dyDescent="0.3">
      <c r="B2" s="66" t="s">
        <v>84</v>
      </c>
      <c r="C2" s="67"/>
      <c r="E2" s="68"/>
      <c r="F2" s="68"/>
      <c r="G2" s="68"/>
      <c r="H2" s="68"/>
    </row>
    <row r="3" spans="1:8" ht="28.8" x14ac:dyDescent="0.3">
      <c r="A3" s="65">
        <f>IF(C3&lt;&gt;"",MAX(A$1:A2)+1,"")</f>
        <v>1</v>
      </c>
      <c r="B3" s="69" t="s">
        <v>120</v>
      </c>
      <c r="C3" s="67">
        <v>2</v>
      </c>
      <c r="D3" s="65" t="s">
        <v>1</v>
      </c>
      <c r="E3" s="68"/>
      <c r="F3" s="68"/>
      <c r="G3" s="68">
        <f t="shared" ref="G3:H3" si="0">IF($C3&lt;&gt;"",ROUND($C3*E3,0),"")</f>
        <v>0</v>
      </c>
      <c r="H3" s="68">
        <f t="shared" si="0"/>
        <v>0</v>
      </c>
    </row>
    <row r="4" spans="1:8" x14ac:dyDescent="0.3">
      <c r="B4" s="69"/>
      <c r="C4" s="67"/>
      <c r="E4" s="68"/>
      <c r="F4" s="68"/>
      <c r="G4" s="68"/>
      <c r="H4" s="68"/>
    </row>
    <row r="5" spans="1:8" x14ac:dyDescent="0.3">
      <c r="B5" s="70" t="s">
        <v>109</v>
      </c>
      <c r="G5" s="71">
        <f>SUM(G$3:G4)</f>
        <v>0</v>
      </c>
      <c r="H5" s="71">
        <f>SUM(H$3:H4)</f>
        <v>0</v>
      </c>
    </row>
  </sheetData>
  <pageMargins left="0.25" right="0.25" top="0.75" bottom="0.75" header="0.3" footer="0.3"/>
  <pageSetup paperSize="9" scale="76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  <pageSetUpPr fitToPage="1"/>
  </sheetPr>
  <dimension ref="A1:I78"/>
  <sheetViews>
    <sheetView zoomScale="115" zoomScaleNormal="115" workbookViewId="0">
      <selection activeCell="F75" sqref="F75"/>
    </sheetView>
  </sheetViews>
  <sheetFormatPr defaultColWidth="9.109375" defaultRowHeight="14.4" x14ac:dyDescent="0.3"/>
  <cols>
    <col min="1" max="1" width="5.33203125" style="21" customWidth="1"/>
    <col min="2" max="2" width="36.6640625" style="24" customWidth="1"/>
    <col min="3" max="3" width="7.44140625" style="27" customWidth="1"/>
    <col min="4" max="4" width="7" style="24" customWidth="1"/>
    <col min="5" max="5" width="12.5546875" style="25" customWidth="1"/>
    <col min="6" max="6" width="12.6640625" style="25" bestFit="1" customWidth="1"/>
    <col min="7" max="7" width="14.33203125" style="25" bestFit="1" customWidth="1"/>
    <col min="8" max="8" width="13.33203125" style="25" bestFit="1" customWidth="1"/>
    <col min="9" max="9" width="15.44140625" style="24" customWidth="1"/>
    <col min="10" max="16384" width="9.109375" style="15"/>
  </cols>
  <sheetData>
    <row r="1" spans="1:9" x14ac:dyDescent="0.3">
      <c r="A1" s="12"/>
      <c r="B1" s="13"/>
      <c r="C1" s="100"/>
      <c r="D1" s="14"/>
      <c r="E1" s="14"/>
      <c r="F1" s="14"/>
      <c r="G1" s="14"/>
      <c r="H1" s="15"/>
      <c r="I1" s="15"/>
    </row>
    <row r="2" spans="1:9" ht="15.6" x14ac:dyDescent="0.3">
      <c r="A2" s="118" t="s">
        <v>7</v>
      </c>
      <c r="B2" s="118"/>
      <c r="C2" s="118"/>
      <c r="D2" s="118"/>
      <c r="E2" s="118"/>
      <c r="F2" s="118"/>
      <c r="G2" s="118"/>
      <c r="H2" s="118"/>
      <c r="I2" s="15"/>
    </row>
    <row r="3" spans="1:9" ht="15.6" x14ac:dyDescent="0.3">
      <c r="A3" s="118" t="s">
        <v>8</v>
      </c>
      <c r="B3" s="118"/>
      <c r="C3" s="118"/>
      <c r="D3" s="118"/>
      <c r="E3" s="118"/>
      <c r="F3" s="118"/>
      <c r="G3" s="118"/>
      <c r="H3" s="118"/>
      <c r="I3" s="15"/>
    </row>
    <row r="6" spans="1:9" ht="26.4" x14ac:dyDescent="0.3">
      <c r="A6" s="16"/>
      <c r="B6" s="17" t="s">
        <v>9</v>
      </c>
      <c r="C6" s="30"/>
      <c r="D6" s="18"/>
      <c r="E6" s="19"/>
      <c r="F6" s="19"/>
      <c r="G6" s="20" t="s">
        <v>10</v>
      </c>
      <c r="H6" s="20" t="s">
        <v>11</v>
      </c>
      <c r="I6" s="20" t="s">
        <v>12</v>
      </c>
    </row>
    <row r="7" spans="1:9" x14ac:dyDescent="0.3">
      <c r="A7" s="21" t="s">
        <v>13</v>
      </c>
      <c r="B7" s="22" t="s">
        <v>14</v>
      </c>
      <c r="C7" s="23"/>
      <c r="G7" s="25">
        <f>G22</f>
        <v>0</v>
      </c>
      <c r="H7" s="25">
        <f>H22</f>
        <v>0</v>
      </c>
      <c r="I7" s="26">
        <f>SUM(G7:H7)</f>
        <v>0</v>
      </c>
    </row>
    <row r="8" spans="1:9" x14ac:dyDescent="0.3">
      <c r="A8" s="21" t="s">
        <v>15</v>
      </c>
      <c r="B8" s="22" t="s">
        <v>16</v>
      </c>
      <c r="C8" s="23"/>
      <c r="G8" s="25">
        <f>G35</f>
        <v>0</v>
      </c>
      <c r="H8" s="25">
        <f>H35</f>
        <v>0</v>
      </c>
      <c r="I8" s="26">
        <f t="shared" ref="I8:I13" si="0">SUM(G8:H8)</f>
        <v>0</v>
      </c>
    </row>
    <row r="9" spans="1:9" x14ac:dyDescent="0.3">
      <c r="A9" s="21" t="s">
        <v>17</v>
      </c>
      <c r="B9" s="22" t="s">
        <v>18</v>
      </c>
      <c r="G9" s="25">
        <f>G47</f>
        <v>0</v>
      </c>
      <c r="H9" s="25">
        <f>H47</f>
        <v>0</v>
      </c>
      <c r="I9" s="26">
        <f t="shared" si="0"/>
        <v>0</v>
      </c>
    </row>
    <row r="10" spans="1:9" x14ac:dyDescent="0.3">
      <c r="A10" s="21" t="s">
        <v>19</v>
      </c>
      <c r="B10" s="22" t="s">
        <v>20</v>
      </c>
      <c r="G10" s="25">
        <f>G54</f>
        <v>0</v>
      </c>
      <c r="H10" s="25">
        <f>H54</f>
        <v>0</v>
      </c>
      <c r="I10" s="26">
        <f t="shared" si="0"/>
        <v>0</v>
      </c>
    </row>
    <row r="11" spans="1:9" x14ac:dyDescent="0.3">
      <c r="A11" s="21" t="s">
        <v>21</v>
      </c>
      <c r="B11" s="22" t="s">
        <v>22</v>
      </c>
      <c r="C11" s="28"/>
      <c r="G11" s="25">
        <f>G63</f>
        <v>0</v>
      </c>
      <c r="H11" s="25">
        <f>H63</f>
        <v>0</v>
      </c>
      <c r="I11" s="26">
        <f t="shared" si="0"/>
        <v>0</v>
      </c>
    </row>
    <row r="12" spans="1:9" x14ac:dyDescent="0.3">
      <c r="A12" s="21" t="s">
        <v>23</v>
      </c>
      <c r="B12" s="22" t="s">
        <v>24</v>
      </c>
      <c r="G12" s="25">
        <f>G71</f>
        <v>0</v>
      </c>
      <c r="H12" s="25">
        <f>H71</f>
        <v>0</v>
      </c>
      <c r="I12" s="26">
        <f t="shared" si="0"/>
        <v>0</v>
      </c>
    </row>
    <row r="13" spans="1:9" x14ac:dyDescent="0.3">
      <c r="A13" s="21" t="s">
        <v>25</v>
      </c>
      <c r="B13" s="22" t="s">
        <v>26</v>
      </c>
      <c r="G13" s="25">
        <f>G78</f>
        <v>0</v>
      </c>
      <c r="H13" s="25">
        <f>H78</f>
        <v>0</v>
      </c>
      <c r="I13" s="26">
        <f t="shared" si="0"/>
        <v>0</v>
      </c>
    </row>
    <row r="14" spans="1:9" x14ac:dyDescent="0.3">
      <c r="A14" s="29" t="s">
        <v>27</v>
      </c>
      <c r="B14" s="18"/>
      <c r="C14" s="30"/>
      <c r="D14" s="18"/>
      <c r="E14" s="19"/>
      <c r="F14" s="19"/>
      <c r="G14" s="20">
        <f>SUM(G7:G13)</f>
        <v>0</v>
      </c>
      <c r="H14" s="20">
        <f>SUM(H7:H13)</f>
        <v>0</v>
      </c>
      <c r="I14" s="20">
        <f>SUM(I7:I13)</f>
        <v>0</v>
      </c>
    </row>
    <row r="16" spans="1:9" ht="26.4" x14ac:dyDescent="0.3">
      <c r="A16" s="31" t="s">
        <v>28</v>
      </c>
      <c r="B16" s="32" t="s">
        <v>29</v>
      </c>
      <c r="C16" s="101" t="s">
        <v>30</v>
      </c>
      <c r="D16" s="32" t="s">
        <v>31</v>
      </c>
      <c r="E16" s="20" t="s">
        <v>32</v>
      </c>
      <c r="F16" s="20" t="s">
        <v>33</v>
      </c>
      <c r="G16" s="20" t="s">
        <v>34</v>
      </c>
      <c r="H16" s="20" t="s">
        <v>35</v>
      </c>
      <c r="I16" s="33"/>
    </row>
    <row r="17" spans="1:9" x14ac:dyDescent="0.3">
      <c r="B17" s="34" t="s">
        <v>14</v>
      </c>
      <c r="E17" s="35"/>
      <c r="F17" s="35"/>
      <c r="G17" s="35"/>
      <c r="H17" s="35"/>
    </row>
    <row r="18" spans="1:9" s="33" customFormat="1" ht="105.6" x14ac:dyDescent="0.3">
      <c r="A18" s="21" t="s">
        <v>13</v>
      </c>
      <c r="B18" s="24" t="s">
        <v>36</v>
      </c>
      <c r="C18" s="23">
        <v>20</v>
      </c>
      <c r="D18" s="24" t="s">
        <v>37</v>
      </c>
      <c r="E18" s="25"/>
      <c r="F18" s="25"/>
      <c r="G18" s="25">
        <f t="shared" ref="G18:G20" si="1">ROUND(C18*E18, 0)</f>
        <v>0</v>
      </c>
      <c r="H18" s="25">
        <f t="shared" ref="H18:H20" si="2">ROUND(C18*F18, 0)</f>
        <v>0</v>
      </c>
    </row>
    <row r="19" spans="1:9" ht="26.4" x14ac:dyDescent="0.3">
      <c r="A19" s="21" t="s">
        <v>15</v>
      </c>
      <c r="B19" s="24" t="s">
        <v>38</v>
      </c>
      <c r="C19" s="23">
        <v>10</v>
      </c>
      <c r="D19" s="24" t="s">
        <v>37</v>
      </c>
      <c r="G19" s="25">
        <f t="shared" si="1"/>
        <v>0</v>
      </c>
      <c r="H19" s="25">
        <f t="shared" si="2"/>
        <v>0</v>
      </c>
      <c r="I19" s="33"/>
    </row>
    <row r="20" spans="1:9" ht="39.6" x14ac:dyDescent="0.3">
      <c r="A20" s="21" t="s">
        <v>39</v>
      </c>
      <c r="B20" s="24" t="s">
        <v>40</v>
      </c>
      <c r="C20" s="23">
        <v>500</v>
      </c>
      <c r="D20" s="24" t="s">
        <v>37</v>
      </c>
      <c r="G20" s="25">
        <f t="shared" si="1"/>
        <v>0</v>
      </c>
      <c r="H20" s="25">
        <f t="shared" si="2"/>
        <v>0</v>
      </c>
      <c r="I20" s="33"/>
    </row>
    <row r="22" spans="1:9" x14ac:dyDescent="0.3">
      <c r="A22" s="31"/>
      <c r="B22" s="32" t="s">
        <v>41</v>
      </c>
      <c r="C22" s="101"/>
      <c r="D22" s="32"/>
      <c r="E22" s="20"/>
      <c r="F22" s="20"/>
      <c r="G22" s="20">
        <f>ROUND(SUM(G19:G21),0)</f>
        <v>0</v>
      </c>
      <c r="H22" s="20">
        <f>ROUND(SUM(H19:H21),0)</f>
        <v>0</v>
      </c>
      <c r="I22" s="33"/>
    </row>
    <row r="25" spans="1:9" x14ac:dyDescent="0.3">
      <c r="B25" s="34" t="str">
        <f>B8</f>
        <v>Kábelek, vezetékek</v>
      </c>
      <c r="E25" s="35"/>
      <c r="F25" s="35"/>
      <c r="G25" s="35"/>
      <c r="H25" s="35"/>
    </row>
    <row r="26" spans="1:9" ht="26.4" x14ac:dyDescent="0.3">
      <c r="A26" s="31" t="s">
        <v>28</v>
      </c>
      <c r="B26" s="32" t="s">
        <v>29</v>
      </c>
      <c r="C26" s="101" t="s">
        <v>30</v>
      </c>
      <c r="D26" s="32" t="s">
        <v>31</v>
      </c>
      <c r="E26" s="36" t="s">
        <v>32</v>
      </c>
      <c r="F26" s="36" t="s">
        <v>33</v>
      </c>
      <c r="G26" s="36" t="s">
        <v>34</v>
      </c>
      <c r="H26" s="36" t="s">
        <v>35</v>
      </c>
    </row>
    <row r="27" spans="1:9" ht="39.6" x14ac:dyDescent="0.3">
      <c r="B27" s="24" t="s">
        <v>42</v>
      </c>
    </row>
    <row r="28" spans="1:9" x14ac:dyDescent="0.3">
      <c r="A28" s="21" t="s">
        <v>13</v>
      </c>
      <c r="B28" s="24" t="s">
        <v>43</v>
      </c>
      <c r="C28" s="23">
        <v>350</v>
      </c>
      <c r="D28" s="24" t="s">
        <v>37</v>
      </c>
      <c r="G28" s="25">
        <f t="shared" ref="G28:G31" si="3">ROUND(C28*E28, 0)</f>
        <v>0</v>
      </c>
      <c r="H28" s="25">
        <f t="shared" ref="H28:H31" si="4">ROUND(C28*F28, 0)</f>
        <v>0</v>
      </c>
    </row>
    <row r="29" spans="1:9" x14ac:dyDescent="0.3">
      <c r="A29" s="21" t="s">
        <v>15</v>
      </c>
      <c r="B29" s="24" t="s">
        <v>44</v>
      </c>
      <c r="C29" s="23">
        <v>160</v>
      </c>
      <c r="D29" s="24" t="s">
        <v>37</v>
      </c>
      <c r="G29" s="25">
        <f t="shared" si="3"/>
        <v>0</v>
      </c>
      <c r="H29" s="25">
        <f t="shared" si="4"/>
        <v>0</v>
      </c>
    </row>
    <row r="30" spans="1:9" x14ac:dyDescent="0.3">
      <c r="A30" s="21" t="s">
        <v>39</v>
      </c>
      <c r="B30" s="24" t="s">
        <v>45</v>
      </c>
      <c r="C30" s="23">
        <v>100</v>
      </c>
      <c r="D30" s="24" t="s">
        <v>37</v>
      </c>
      <c r="G30" s="25">
        <f t="shared" si="3"/>
        <v>0</v>
      </c>
      <c r="H30" s="25">
        <f t="shared" si="4"/>
        <v>0</v>
      </c>
    </row>
    <row r="31" spans="1:9" x14ac:dyDescent="0.3">
      <c r="A31" s="21" t="s">
        <v>17</v>
      </c>
      <c r="B31" s="24" t="s">
        <v>46</v>
      </c>
      <c r="C31" s="23">
        <v>40</v>
      </c>
      <c r="D31" s="24" t="s">
        <v>37</v>
      </c>
      <c r="G31" s="25">
        <f t="shared" si="3"/>
        <v>0</v>
      </c>
      <c r="H31" s="25">
        <f t="shared" si="4"/>
        <v>0</v>
      </c>
    </row>
    <row r="32" spans="1:9" ht="66" x14ac:dyDescent="0.3">
      <c r="B32" s="24" t="s">
        <v>47</v>
      </c>
      <c r="C32" s="23"/>
      <c r="G32" s="37"/>
      <c r="H32" s="37"/>
    </row>
    <row r="33" spans="1:8" x14ac:dyDescent="0.3">
      <c r="A33" s="21" t="s">
        <v>19</v>
      </c>
      <c r="B33" s="24" t="s">
        <v>48</v>
      </c>
      <c r="C33" s="23">
        <v>100</v>
      </c>
      <c r="D33" s="24" t="s">
        <v>37</v>
      </c>
      <c r="G33" s="25">
        <f t="shared" ref="G33" si="5">ROUND(C33*E33, 0)</f>
        <v>0</v>
      </c>
      <c r="H33" s="25">
        <f t="shared" ref="H33" si="6">ROUND(C33*F33, 0)</f>
        <v>0</v>
      </c>
    </row>
    <row r="34" spans="1:8" x14ac:dyDescent="0.3">
      <c r="C34" s="23"/>
    </row>
    <row r="35" spans="1:8" x14ac:dyDescent="0.3">
      <c r="A35" s="31"/>
      <c r="B35" s="32" t="s">
        <v>41</v>
      </c>
      <c r="C35" s="101"/>
      <c r="D35" s="32"/>
      <c r="E35" s="20"/>
      <c r="F35" s="20"/>
      <c r="G35" s="20">
        <f>ROUND(SUM(G27:G34),0)</f>
        <v>0</v>
      </c>
      <c r="H35" s="20">
        <f>ROUND(SUM(H27:H34),0)</f>
        <v>0</v>
      </c>
    </row>
    <row r="38" spans="1:8" x14ac:dyDescent="0.3">
      <c r="B38" s="38" t="str">
        <f>B9</f>
        <v>Szerelvények</v>
      </c>
    </row>
    <row r="39" spans="1:8" ht="26.4" x14ac:dyDescent="0.3">
      <c r="A39" s="31" t="s">
        <v>28</v>
      </c>
      <c r="B39" s="32" t="s">
        <v>29</v>
      </c>
      <c r="C39" s="101" t="s">
        <v>30</v>
      </c>
      <c r="D39" s="32" t="s">
        <v>31</v>
      </c>
      <c r="E39" s="20" t="s">
        <v>32</v>
      </c>
      <c r="F39" s="20" t="s">
        <v>33</v>
      </c>
      <c r="G39" s="20" t="s">
        <v>34</v>
      </c>
      <c r="H39" s="20" t="s">
        <v>35</v>
      </c>
    </row>
    <row r="40" spans="1:8" ht="66" x14ac:dyDescent="0.3">
      <c r="A40" s="21" t="s">
        <v>13</v>
      </c>
      <c r="B40" s="24" t="s">
        <v>49</v>
      </c>
      <c r="C40" s="27">
        <v>5</v>
      </c>
      <c r="D40" s="24" t="s">
        <v>1</v>
      </c>
      <c r="G40" s="25">
        <f t="shared" ref="G40:G45" si="7">ROUND(C40*E40, 0)</f>
        <v>0</v>
      </c>
      <c r="H40" s="25">
        <f t="shared" ref="H40:H45" si="8">ROUND(C40*F40, 0)</f>
        <v>0</v>
      </c>
    </row>
    <row r="41" spans="1:8" ht="66" x14ac:dyDescent="0.3">
      <c r="A41" s="21" t="s">
        <v>15</v>
      </c>
      <c r="B41" s="24" t="s">
        <v>50</v>
      </c>
      <c r="C41" s="27">
        <v>10</v>
      </c>
      <c r="D41" s="24" t="s">
        <v>1</v>
      </c>
      <c r="G41" s="25">
        <f t="shared" si="7"/>
        <v>0</v>
      </c>
      <c r="H41" s="25">
        <f t="shared" si="8"/>
        <v>0</v>
      </c>
    </row>
    <row r="42" spans="1:8" ht="39.6" x14ac:dyDescent="0.3">
      <c r="A42" s="21" t="s">
        <v>39</v>
      </c>
      <c r="B42" s="24" t="s">
        <v>51</v>
      </c>
      <c r="C42" s="27">
        <v>1</v>
      </c>
      <c r="D42" s="24" t="s">
        <v>1</v>
      </c>
      <c r="G42" s="25">
        <f t="shared" si="7"/>
        <v>0</v>
      </c>
      <c r="H42" s="25">
        <f t="shared" si="8"/>
        <v>0</v>
      </c>
    </row>
    <row r="43" spans="1:8" x14ac:dyDescent="0.3">
      <c r="A43" s="21" t="s">
        <v>17</v>
      </c>
      <c r="B43" s="24" t="s">
        <v>52</v>
      </c>
      <c r="C43" s="27">
        <v>2</v>
      </c>
      <c r="D43" s="24" t="s">
        <v>1</v>
      </c>
      <c r="G43" s="25">
        <f t="shared" si="7"/>
        <v>0</v>
      </c>
      <c r="H43" s="25">
        <f t="shared" si="8"/>
        <v>0</v>
      </c>
    </row>
    <row r="44" spans="1:8" x14ac:dyDescent="0.3">
      <c r="A44" s="21" t="s">
        <v>19</v>
      </c>
      <c r="B44" s="24" t="s">
        <v>53</v>
      </c>
      <c r="C44" s="27">
        <v>3</v>
      </c>
      <c r="D44" s="24" t="s">
        <v>1</v>
      </c>
      <c r="G44" s="25">
        <f t="shared" si="7"/>
        <v>0</v>
      </c>
      <c r="H44" s="25">
        <f t="shared" si="8"/>
        <v>0</v>
      </c>
    </row>
    <row r="45" spans="1:8" ht="26.4" x14ac:dyDescent="0.3">
      <c r="A45" s="21" t="s">
        <v>54</v>
      </c>
      <c r="B45" s="24" t="s">
        <v>55</v>
      </c>
      <c r="C45" s="27">
        <v>3</v>
      </c>
      <c r="D45" s="24" t="s">
        <v>1</v>
      </c>
      <c r="G45" s="25">
        <f t="shared" si="7"/>
        <v>0</v>
      </c>
      <c r="H45" s="25">
        <f t="shared" si="8"/>
        <v>0</v>
      </c>
    </row>
    <row r="47" spans="1:8" x14ac:dyDescent="0.3">
      <c r="A47" s="31"/>
      <c r="B47" s="32" t="s">
        <v>41</v>
      </c>
      <c r="C47" s="101"/>
      <c r="D47" s="32"/>
      <c r="E47" s="20"/>
      <c r="F47" s="20"/>
      <c r="G47" s="20">
        <f>ROUND(SUM(G40:G46),0)</f>
        <v>0</v>
      </c>
      <c r="H47" s="20">
        <f>ROUND(SUM(H40:H46),0)</f>
        <v>0</v>
      </c>
    </row>
    <row r="50" spans="1:8" x14ac:dyDescent="0.3">
      <c r="B50" s="38" t="str">
        <f>B10</f>
        <v>Elosztó szekrények</v>
      </c>
    </row>
    <row r="51" spans="1:8" ht="26.4" x14ac:dyDescent="0.3">
      <c r="A51" s="31" t="s">
        <v>28</v>
      </c>
      <c r="B51" s="32" t="s">
        <v>29</v>
      </c>
      <c r="C51" s="101" t="s">
        <v>30</v>
      </c>
      <c r="D51" s="32" t="s">
        <v>31</v>
      </c>
      <c r="E51" s="20" t="s">
        <v>32</v>
      </c>
      <c r="F51" s="20" t="s">
        <v>33</v>
      </c>
      <c r="G51" s="20" t="s">
        <v>34</v>
      </c>
      <c r="H51" s="20" t="s">
        <v>35</v>
      </c>
    </row>
    <row r="52" spans="1:8" x14ac:dyDescent="0.3">
      <c r="A52" s="21" t="s">
        <v>13</v>
      </c>
      <c r="B52" s="24" t="s">
        <v>56</v>
      </c>
      <c r="C52" s="28">
        <v>1</v>
      </c>
      <c r="D52" s="24" t="s">
        <v>57</v>
      </c>
      <c r="G52" s="25">
        <f t="shared" ref="G52" si="9">ROUND(C52*E52, 0)</f>
        <v>0</v>
      </c>
      <c r="H52" s="25">
        <f t="shared" ref="H52" si="10">ROUND(C52*F52, 0)</f>
        <v>0</v>
      </c>
    </row>
    <row r="53" spans="1:8" x14ac:dyDescent="0.3">
      <c r="C53" s="23"/>
    </row>
    <row r="54" spans="1:8" x14ac:dyDescent="0.3">
      <c r="A54" s="31"/>
      <c r="B54" s="32" t="s">
        <v>41</v>
      </c>
      <c r="C54" s="101"/>
      <c r="D54" s="32"/>
      <c r="E54" s="20"/>
      <c r="F54" s="20"/>
      <c r="G54" s="20">
        <f>ROUND(SUM(G52:G53),0)</f>
        <v>0</v>
      </c>
      <c r="H54" s="20">
        <f>ROUND(SUM(H52:H53),0)</f>
        <v>0</v>
      </c>
    </row>
    <row r="57" spans="1:8" x14ac:dyDescent="0.3">
      <c r="B57" s="38" t="str">
        <f>B11</f>
        <v>Lámpatestek</v>
      </c>
    </row>
    <row r="58" spans="1:8" ht="26.4" x14ac:dyDescent="0.3">
      <c r="A58" s="31" t="s">
        <v>28</v>
      </c>
      <c r="B58" s="32" t="s">
        <v>29</v>
      </c>
      <c r="C58" s="101" t="s">
        <v>30</v>
      </c>
      <c r="D58" s="32" t="s">
        <v>31</v>
      </c>
      <c r="E58" s="20" t="s">
        <v>32</v>
      </c>
      <c r="F58" s="20" t="s">
        <v>33</v>
      </c>
      <c r="G58" s="20" t="s">
        <v>34</v>
      </c>
      <c r="H58" s="20" t="s">
        <v>35</v>
      </c>
    </row>
    <row r="59" spans="1:8" ht="39.6" x14ac:dyDescent="0.3">
      <c r="A59" s="21" t="s">
        <v>13</v>
      </c>
      <c r="B59" s="24" t="s">
        <v>58</v>
      </c>
      <c r="C59" s="28">
        <v>6</v>
      </c>
      <c r="D59" s="24" t="s">
        <v>1</v>
      </c>
      <c r="G59" s="25">
        <f t="shared" ref="G59:G61" si="11">ROUND(C59*E59, 0)</f>
        <v>0</v>
      </c>
      <c r="H59" s="25">
        <f t="shared" ref="H59:H61" si="12">ROUND(C59*F59, 0)</f>
        <v>0</v>
      </c>
    </row>
    <row r="60" spans="1:8" ht="26.4" x14ac:dyDescent="0.3">
      <c r="A60" s="21" t="s">
        <v>15</v>
      </c>
      <c r="B60" s="24" t="s">
        <v>59</v>
      </c>
      <c r="C60" s="28">
        <v>24</v>
      </c>
      <c r="D60" s="24" t="s">
        <v>1</v>
      </c>
      <c r="G60" s="25">
        <f t="shared" si="11"/>
        <v>0</v>
      </c>
      <c r="H60" s="25">
        <f t="shared" si="12"/>
        <v>0</v>
      </c>
    </row>
    <row r="61" spans="1:8" x14ac:dyDescent="0.3">
      <c r="A61" s="21" t="s">
        <v>39</v>
      </c>
      <c r="B61" s="24" t="s">
        <v>60</v>
      </c>
      <c r="C61" s="28">
        <v>1</v>
      </c>
      <c r="D61" s="24" t="s">
        <v>1</v>
      </c>
      <c r="G61" s="25">
        <f t="shared" si="11"/>
        <v>0</v>
      </c>
      <c r="H61" s="25">
        <f t="shared" si="12"/>
        <v>0</v>
      </c>
    </row>
    <row r="62" spans="1:8" x14ac:dyDescent="0.3">
      <c r="C62" s="23"/>
    </row>
    <row r="63" spans="1:8" x14ac:dyDescent="0.3">
      <c r="A63" s="31"/>
      <c r="B63" s="32" t="s">
        <v>41</v>
      </c>
      <c r="C63" s="101"/>
      <c r="D63" s="32"/>
      <c r="E63" s="20"/>
      <c r="F63" s="20"/>
      <c r="G63" s="20">
        <f>ROUND(SUM(G59:G62),0)</f>
        <v>0</v>
      </c>
      <c r="H63" s="20">
        <f>ROUND(SUM(H59:H62),0)</f>
        <v>0</v>
      </c>
    </row>
    <row r="65" spans="1:9" x14ac:dyDescent="0.3">
      <c r="A65" s="39"/>
      <c r="B65" s="33"/>
      <c r="C65" s="102"/>
      <c r="D65" s="33"/>
      <c r="E65" s="40"/>
      <c r="F65" s="40"/>
      <c r="G65" s="40"/>
      <c r="H65" s="40"/>
      <c r="I65" s="33"/>
    </row>
    <row r="66" spans="1:9" x14ac:dyDescent="0.3">
      <c r="B66" s="38" t="str">
        <f>B12</f>
        <v>Gyengeáram</v>
      </c>
      <c r="I66" s="33"/>
    </row>
    <row r="67" spans="1:9" ht="26.4" x14ac:dyDescent="0.3">
      <c r="A67" s="31" t="s">
        <v>28</v>
      </c>
      <c r="B67" s="32" t="s">
        <v>29</v>
      </c>
      <c r="C67" s="101" t="s">
        <v>30</v>
      </c>
      <c r="D67" s="32" t="s">
        <v>31</v>
      </c>
      <c r="E67" s="20" t="s">
        <v>32</v>
      </c>
      <c r="F67" s="20" t="s">
        <v>33</v>
      </c>
      <c r="G67" s="20" t="s">
        <v>34</v>
      </c>
      <c r="H67" s="20" t="s">
        <v>35</v>
      </c>
      <c r="I67" s="33"/>
    </row>
    <row r="68" spans="1:9" x14ac:dyDescent="0.3">
      <c r="B68" s="41" t="s">
        <v>61</v>
      </c>
      <c r="C68" s="23"/>
      <c r="I68" s="33"/>
    </row>
    <row r="69" spans="1:9" x14ac:dyDescent="0.3">
      <c r="A69" s="21" t="s">
        <v>13</v>
      </c>
      <c r="B69" s="24" t="s">
        <v>62</v>
      </c>
      <c r="C69" s="23">
        <v>400</v>
      </c>
      <c r="D69" s="24" t="s">
        <v>37</v>
      </c>
      <c r="G69" s="25">
        <f t="shared" ref="G69" si="13">ROUND(C69*E69, 0)</f>
        <v>0</v>
      </c>
      <c r="H69" s="25">
        <f t="shared" ref="H69" si="14">ROUND(C69*F69, 0)</f>
        <v>0</v>
      </c>
      <c r="I69" s="33"/>
    </row>
    <row r="70" spans="1:9" x14ac:dyDescent="0.3">
      <c r="C70" s="23"/>
      <c r="I70" s="33"/>
    </row>
    <row r="71" spans="1:9" x14ac:dyDescent="0.3">
      <c r="A71" s="31"/>
      <c r="B71" s="32" t="s">
        <v>41</v>
      </c>
      <c r="C71" s="101"/>
      <c r="D71" s="32"/>
      <c r="E71" s="20"/>
      <c r="F71" s="20"/>
      <c r="G71" s="20">
        <f>SUM(G69:G70)</f>
        <v>0</v>
      </c>
      <c r="H71" s="20">
        <f>SUM(H69:H70)</f>
        <v>0</v>
      </c>
      <c r="I71" s="33"/>
    </row>
    <row r="72" spans="1:9" x14ac:dyDescent="0.3">
      <c r="A72" s="39"/>
      <c r="B72" s="33"/>
      <c r="C72" s="102"/>
      <c r="D72" s="33"/>
      <c r="E72" s="40"/>
      <c r="F72" s="40"/>
      <c r="G72" s="40"/>
      <c r="H72" s="40"/>
      <c r="I72" s="33"/>
    </row>
    <row r="73" spans="1:9" x14ac:dyDescent="0.3">
      <c r="B73" s="38" t="str">
        <f>B13</f>
        <v>Kiegészítő munkák</v>
      </c>
    </row>
    <row r="74" spans="1:9" ht="26.4" x14ac:dyDescent="0.3">
      <c r="A74" s="31" t="s">
        <v>28</v>
      </c>
      <c r="B74" s="32" t="s">
        <v>29</v>
      </c>
      <c r="C74" s="101" t="s">
        <v>30</v>
      </c>
      <c r="D74" s="32" t="s">
        <v>31</v>
      </c>
      <c r="E74" s="20" t="s">
        <v>32</v>
      </c>
      <c r="F74" s="20" t="s">
        <v>33</v>
      </c>
      <c r="G74" s="20" t="s">
        <v>34</v>
      </c>
      <c r="H74" s="20" t="s">
        <v>35</v>
      </c>
      <c r="I74" s="33"/>
    </row>
    <row r="75" spans="1:9" ht="52.8" x14ac:dyDescent="0.3">
      <c r="A75" s="21" t="s">
        <v>13</v>
      </c>
      <c r="B75" s="42" t="s">
        <v>63</v>
      </c>
      <c r="C75" s="27">
        <v>1</v>
      </c>
      <c r="D75" s="24" t="s">
        <v>57</v>
      </c>
      <c r="G75" s="25">
        <f t="shared" ref="G75:G76" si="15">ROUND(C75*E75, 0)</f>
        <v>0</v>
      </c>
      <c r="H75" s="25">
        <f t="shared" ref="H75:H76" si="16">ROUND(C75*F75, 0)</f>
        <v>0</v>
      </c>
      <c r="I75" s="43"/>
    </row>
    <row r="76" spans="1:9" ht="39.6" x14ac:dyDescent="0.3">
      <c r="A76" s="21" t="s">
        <v>15</v>
      </c>
      <c r="B76" s="42" t="s">
        <v>64</v>
      </c>
      <c r="C76" s="27">
        <v>1</v>
      </c>
      <c r="D76" s="24" t="s">
        <v>57</v>
      </c>
      <c r="G76" s="25">
        <f t="shared" si="15"/>
        <v>0</v>
      </c>
      <c r="H76" s="25">
        <f t="shared" si="16"/>
        <v>0</v>
      </c>
      <c r="I76" s="43"/>
    </row>
    <row r="77" spans="1:9" x14ac:dyDescent="0.3">
      <c r="I77" s="43"/>
    </row>
    <row r="78" spans="1:9" x14ac:dyDescent="0.3">
      <c r="A78" s="31"/>
      <c r="B78" s="32" t="s">
        <v>41</v>
      </c>
      <c r="C78" s="101"/>
      <c r="D78" s="32"/>
      <c r="E78" s="20"/>
      <c r="F78" s="20"/>
      <c r="G78" s="20">
        <f>ROUND(SUM(G75:G77),0)</f>
        <v>0</v>
      </c>
      <c r="H78" s="20">
        <f>ROUND(SUM(H75:H77),0)</f>
        <v>0</v>
      </c>
      <c r="I78" s="33"/>
    </row>
  </sheetData>
  <mergeCells count="2">
    <mergeCell ref="A2:H2"/>
    <mergeCell ref="A3:H3"/>
  </mergeCells>
  <pageMargins left="0.25" right="0.25" top="0.75" bottom="0.75" header="0.3" footer="0.3"/>
  <pageSetup paperSize="9" scale="7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3</vt:i4>
      </vt:variant>
    </vt:vector>
  </HeadingPairs>
  <TitlesOfParts>
    <vt:vector size="9" baseType="lpstr">
      <vt:lpstr>Építészet</vt:lpstr>
      <vt:lpstr>G - Összesítő</vt:lpstr>
      <vt:lpstr>G -Belső vízellátás-csatornázás</vt:lpstr>
      <vt:lpstr>G - Fűtés szerelés</vt:lpstr>
      <vt:lpstr>G - OPCIÓ Légfüggöny</vt:lpstr>
      <vt:lpstr>Elektromos</vt:lpstr>
      <vt:lpstr>'G - Fűtés szerelés'!Nyomtatási_terület</vt:lpstr>
      <vt:lpstr>'G - OPCIÓ Légfüggöny'!Nyomtatási_terület</vt:lpstr>
      <vt:lpstr>'G -Belső vízellátás-csatornázás'!Nyomtatási_terület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Zoltán</dc:creator>
  <cp:lastModifiedBy>Tomi Rajki</cp:lastModifiedBy>
  <cp:lastPrinted>2026-02-20T10:55:10Z</cp:lastPrinted>
  <dcterms:created xsi:type="dcterms:W3CDTF">2025-06-02T06:38:59Z</dcterms:created>
  <dcterms:modified xsi:type="dcterms:W3CDTF">2026-06-08T08:02:01Z</dcterms:modified>
</cp:coreProperties>
</file>